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<sst xmlns="http://schemas.openxmlformats.org/spreadsheetml/2006/main" count="262" uniqueCount="150">
  <si>
    <r>
      <t xml:space="preserve"> Preduze}e </t>
    </r>
    <r>
      <rPr>
        <b/>
        <sz val="10"/>
        <rFont val="YU L Swiss"/>
        <family val="2"/>
      </rPr>
      <t>DEMO PRINT</t>
    </r>
    <r>
      <rPr>
        <sz val="10"/>
        <rFont val="YU L Swiss"/>
        <family val="2"/>
      </rPr>
      <t xml:space="preserve"> d.o.o. 15000 [abac, TC KIFLA, Trg [aba~kih žrtava 5/2/17</t>
    </r>
  </si>
  <si>
    <t xml:space="preserve"> Telefon: 015 34 35 32, 601 274</t>
  </si>
  <si>
    <r>
      <t>e-mail:office</t>
    </r>
    <r>
      <rPr>
        <sz val="10"/>
        <rFont val="Arial"/>
        <family val="2"/>
      </rPr>
      <t>@</t>
    </r>
    <r>
      <rPr>
        <sz val="10"/>
        <rFont val="YU L Swiss"/>
        <family val="2"/>
      </rPr>
      <t>demoprint.rs</t>
    </r>
  </si>
  <si>
    <t xml:space="preserve"> Mati~ni broj: 06846394   [ifra delatnosti:22220</t>
  </si>
  <si>
    <t>t.r. 170-0030006179000-49</t>
  </si>
  <si>
    <t xml:space="preserve">    Reg. broj: 09906846394   PEPDV : 131320331</t>
  </si>
  <si>
    <t>160-6463-87</t>
  </si>
  <si>
    <t xml:space="preserve">             PIB: 100082328</t>
  </si>
  <si>
    <t>/23</t>
  </si>
  <si>
    <t>PIB</t>
  </si>
  <si>
    <t>Datum</t>
  </si>
  <si>
    <t>DPO</t>
  </si>
  <si>
    <t>Valuta</t>
  </si>
  <si>
    <t>Datum prometa</t>
  </si>
  <si>
    <t>Mesto prometa</t>
  </si>
  <si>
    <t>Šabac</t>
  </si>
  <si>
    <t>RBR</t>
  </si>
  <si>
    <t>O P I S</t>
  </si>
  <si>
    <t>JM</t>
  </si>
  <si>
    <t>%PDV</t>
  </si>
  <si>
    <t>CENA</t>
  </si>
  <si>
    <t>Rabat</t>
  </si>
  <si>
    <t>IZNOS 
bez PDV</t>
  </si>
  <si>
    <t>IZNOS</t>
  </si>
  <si>
    <t>RABAT</t>
  </si>
  <si>
    <t>PDV</t>
  </si>
  <si>
    <t>TEZINA</t>
  </si>
  <si>
    <t>%</t>
  </si>
  <si>
    <t>1</t>
  </si>
  <si>
    <t>1201</t>
  </si>
  <si>
    <t>Poslovni SRBIJA</t>
  </si>
  <si>
    <t>12 lista</t>
  </si>
  <si>
    <t>A3</t>
  </si>
  <si>
    <t>kom</t>
  </si>
  <si>
    <t>3</t>
  </si>
  <si>
    <t>1204</t>
  </si>
  <si>
    <t>HILANDAR 365 IKONA</t>
  </si>
  <si>
    <t>13 lista</t>
  </si>
  <si>
    <t>B4</t>
  </si>
  <si>
    <t>4</t>
  </si>
  <si>
    <t>5</t>
  </si>
  <si>
    <t>0701</t>
  </si>
  <si>
    <t>PRIRODA</t>
  </si>
  <si>
    <t>6+1</t>
  </si>
  <si>
    <t>B3</t>
  </si>
  <si>
    <t>6</t>
  </si>
  <si>
    <t>0702</t>
  </si>
  <si>
    <t>SKRIVENA SRBIJA</t>
  </si>
  <si>
    <t>7</t>
  </si>
  <si>
    <t>0703</t>
  </si>
  <si>
    <t>ŠARENICA</t>
  </si>
  <si>
    <t>8</t>
  </si>
  <si>
    <t>0704</t>
  </si>
  <si>
    <t>NASLEĐE</t>
  </si>
  <si>
    <t>9</t>
  </si>
  <si>
    <t>0705</t>
  </si>
  <si>
    <t>DUŠA TRADICIJE</t>
  </si>
  <si>
    <t>10</t>
  </si>
  <si>
    <t>0706</t>
  </si>
  <si>
    <t>IKONE</t>
  </si>
  <si>
    <t>11</t>
  </si>
  <si>
    <t>0707</t>
  </si>
  <si>
    <t>AUTO</t>
  </si>
  <si>
    <t>0716</t>
  </si>
  <si>
    <t>12</t>
  </si>
  <si>
    <t>0708</t>
  </si>
  <si>
    <t>NOSTALGIJA</t>
  </si>
  <si>
    <t>13</t>
  </si>
  <si>
    <t>0709</t>
  </si>
  <si>
    <t>VREME LOVA</t>
  </si>
  <si>
    <t>14</t>
  </si>
  <si>
    <t>0710</t>
  </si>
  <si>
    <t>CVEĆE</t>
  </si>
  <si>
    <t>15</t>
  </si>
  <si>
    <t>0711</t>
  </si>
  <si>
    <t>VOJVODINA</t>
  </si>
  <si>
    <t>16</t>
  </si>
  <si>
    <t>0712</t>
  </si>
  <si>
    <t>RIBOLOV</t>
  </si>
  <si>
    <t>VRELI SNOVI</t>
  </si>
  <si>
    <t>0715</t>
  </si>
  <si>
    <t>NAŠA PEKARA</t>
  </si>
  <si>
    <t>17</t>
  </si>
  <si>
    <t>0713</t>
  </si>
  <si>
    <t>DRUGARI</t>
  </si>
  <si>
    <t>18</t>
  </si>
  <si>
    <t>0401</t>
  </si>
  <si>
    <t>19</t>
  </si>
  <si>
    <t>0402</t>
  </si>
  <si>
    <t>SRBIJA</t>
  </si>
  <si>
    <t>20</t>
  </si>
  <si>
    <t>0403</t>
  </si>
  <si>
    <t>21</t>
  </si>
  <si>
    <t>0404</t>
  </si>
  <si>
    <t>22</t>
  </si>
  <si>
    <t>0405</t>
  </si>
  <si>
    <t>23</t>
  </si>
  <si>
    <t>0406</t>
  </si>
  <si>
    <t>24</t>
  </si>
  <si>
    <t>0407</t>
  </si>
  <si>
    <t>25</t>
  </si>
  <si>
    <t>1301</t>
  </si>
  <si>
    <t>12+1</t>
  </si>
  <si>
    <t>15/13</t>
  </si>
  <si>
    <t>26</t>
  </si>
  <si>
    <t>1302</t>
  </si>
  <si>
    <t>27</t>
  </si>
  <si>
    <t>1303</t>
  </si>
  <si>
    <t>28</t>
  </si>
  <si>
    <t>1304</t>
  </si>
  <si>
    <t>29</t>
  </si>
  <si>
    <t>1305</t>
  </si>
  <si>
    <t>30</t>
  </si>
  <si>
    <t>1351</t>
  </si>
  <si>
    <t>23/13</t>
  </si>
  <si>
    <t>31</t>
  </si>
  <si>
    <t>1352</t>
  </si>
  <si>
    <t>32</t>
  </si>
  <si>
    <t>1206</t>
  </si>
  <si>
    <t>KALENDARSKI BLOK</t>
  </si>
  <si>
    <t>32/14</t>
  </si>
  <si>
    <t>33</t>
  </si>
  <si>
    <t>KATALOG</t>
  </si>
  <si>
    <t>34</t>
  </si>
  <si>
    <t>35</t>
  </si>
  <si>
    <t>36</t>
  </si>
  <si>
    <t>37</t>
  </si>
  <si>
    <t>38</t>
  </si>
  <si>
    <t>Stopa PDV</t>
  </si>
  <si>
    <t>Osnovica PDV</t>
  </si>
  <si>
    <t>Iznos PDV</t>
  </si>
  <si>
    <t>Svega roba/usluge</t>
  </si>
  <si>
    <t>0%</t>
  </si>
  <si>
    <t>EUR</t>
  </si>
  <si>
    <t>UKUPNO</t>
  </si>
  <si>
    <t>NAPOMENA</t>
  </si>
  <si>
    <t>T(kg)</t>
  </si>
  <si>
    <t>Sr.kurs</t>
  </si>
  <si>
    <t>Fakturisao</t>
  </si>
  <si>
    <t>M.P.</t>
  </si>
  <si>
    <t>Primio</t>
  </si>
  <si>
    <t>RAVNICA ŠUMANOVIĆ</t>
  </si>
  <si>
    <t>0714</t>
  </si>
  <si>
    <t>POSLOVNI TRODELNI</t>
  </si>
  <si>
    <t>3X12 lista</t>
  </si>
  <si>
    <t>Porudžbenica</t>
  </si>
  <si>
    <t>SRBIJA XL</t>
  </si>
  <si>
    <t>IKONE XL</t>
  </si>
  <si>
    <t xml:space="preserve">KAMIONI </t>
  </si>
  <si>
    <t>1210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</si>
</sst>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/m/yy;@"/>
    <numFmt numFmtId="185" formatCode="#,##0.000"/>
  </numFmts>
  <fonts count="62">
    <font>
      <sz val="10"/>
      <name val="Arial"/>
      <family val="2"/>
    </font>
    <font>
      <sz val="11"/>
      <name val="Calibri"/>
      <family val="2"/>
    </font>
    <font>
      <sz val="10"/>
      <name val="Avant Garde Light YU"/>
      <family val="2"/>
    </font>
    <font>
      <sz val="10"/>
      <name val="YU L Swiss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YU L Swiss"/>
      <family val="2"/>
    </font>
    <font>
      <b/>
      <sz val="16"/>
      <name val="YU L Swiss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vant Garde Light YU"/>
      <family val="2"/>
    </font>
    <font>
      <sz val="12"/>
      <name val="YU L Swiss"/>
      <family val="2"/>
    </font>
    <font>
      <sz val="20"/>
      <name val="Avant Garde Light YU"/>
      <family val="2"/>
    </font>
    <font>
      <b/>
      <sz val="12"/>
      <name val="Avant Garde YU"/>
      <family val="2"/>
    </font>
    <font>
      <b/>
      <sz val="8"/>
      <name val="Arial"/>
      <family val="2"/>
    </font>
    <font>
      <sz val="10"/>
      <color indexed="10"/>
      <name val="Avant Garde Light YU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0"/>
      <name val="YU L Swiss"/>
      <family val="2"/>
    </font>
    <font>
      <sz val="12"/>
      <name val="Arial"/>
      <family val="2"/>
    </font>
    <font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32" borderId="0" xfId="0" applyNumberFormat="1" applyFont="1" applyFill="1" applyAlignment="1" applyProtection="1">
      <alignment horizontal="right"/>
      <protection/>
    </xf>
    <xf numFmtId="0" fontId="2" fillId="32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1" fontId="3" fillId="34" borderId="10" xfId="0" applyNumberFormat="1" applyFont="1" applyFill="1" applyBorder="1" applyAlignment="1" applyProtection="1">
      <alignment horizontal="left"/>
      <protection/>
    </xf>
    <xf numFmtId="1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9" fontId="3" fillId="34" borderId="0" xfId="0" applyNumberFormat="1" applyFont="1" applyFill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9" fontId="3" fillId="34" borderId="12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 wrapText="1"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right" wrapText="1"/>
      <protection/>
    </xf>
    <xf numFmtId="49" fontId="1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19" fillId="31" borderId="13" xfId="0" applyNumberFormat="1" applyFont="1" applyFill="1" applyBorder="1" applyAlignment="1" applyProtection="1">
      <alignment horizontal="right" indent="1"/>
      <protection/>
    </xf>
    <xf numFmtId="49" fontId="14" fillId="31" borderId="14" xfId="0" applyNumberFormat="1" applyFont="1" applyFill="1" applyBorder="1" applyAlignment="1" applyProtection="1">
      <alignment horizontal="left" wrapText="1" indent="1"/>
      <protection/>
    </xf>
    <xf numFmtId="49" fontId="19" fillId="31" borderId="13" xfId="0" applyNumberFormat="1" applyFont="1" applyFill="1" applyBorder="1" applyAlignment="1" applyProtection="1">
      <alignment wrapText="1"/>
      <protection/>
    </xf>
    <xf numFmtId="49" fontId="19" fillId="31" borderId="13" xfId="0" applyNumberFormat="1" applyFont="1" applyFill="1" applyBorder="1" applyAlignment="1" applyProtection="1">
      <alignment horizontal="center"/>
      <protection/>
    </xf>
    <xf numFmtId="1" fontId="19" fillId="31" borderId="13" xfId="0" applyNumberFormat="1" applyFont="1" applyFill="1" applyBorder="1" applyAlignment="1" applyProtection="1">
      <alignment horizontal="center"/>
      <protection locked="0"/>
    </xf>
    <xf numFmtId="49" fontId="19" fillId="35" borderId="13" xfId="0" applyNumberFormat="1" applyFont="1" applyFill="1" applyBorder="1" applyAlignment="1" applyProtection="1">
      <alignment horizontal="right" indent="1"/>
      <protection/>
    </xf>
    <xf numFmtId="49" fontId="14" fillId="35" borderId="14" xfId="0" applyNumberFormat="1" applyFont="1" applyFill="1" applyBorder="1" applyAlignment="1" applyProtection="1">
      <alignment horizontal="left" wrapText="1" indent="1"/>
      <protection/>
    </xf>
    <xf numFmtId="49" fontId="19" fillId="35" borderId="13" xfId="0" applyNumberFormat="1" applyFont="1" applyFill="1" applyBorder="1" applyAlignment="1" applyProtection="1">
      <alignment wrapText="1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1" fontId="19" fillId="35" borderId="13" xfId="0" applyNumberFormat="1" applyFont="1" applyFill="1" applyBorder="1" applyAlignment="1" applyProtection="1">
      <alignment horizontal="center"/>
      <protection locked="0"/>
    </xf>
    <xf numFmtId="49" fontId="19" fillId="36" borderId="13" xfId="0" applyNumberFormat="1" applyFont="1" applyFill="1" applyBorder="1" applyAlignment="1" applyProtection="1">
      <alignment horizontal="right" indent="1"/>
      <protection/>
    </xf>
    <xf numFmtId="49" fontId="14" fillId="36" borderId="14" xfId="0" applyNumberFormat="1" applyFont="1" applyFill="1" applyBorder="1" applyAlignment="1" applyProtection="1">
      <alignment horizontal="left" wrapText="1" indent="1"/>
      <protection/>
    </xf>
    <xf numFmtId="49" fontId="19" fillId="36" borderId="13" xfId="0" applyNumberFormat="1" applyFont="1" applyFill="1" applyBorder="1" applyAlignment="1" applyProtection="1">
      <alignment wrapText="1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1" fontId="19" fillId="36" borderId="13" xfId="0" applyNumberFormat="1" applyFont="1" applyFill="1" applyBorder="1" applyAlignment="1" applyProtection="1">
      <alignment horizontal="center"/>
      <protection locked="0"/>
    </xf>
    <xf numFmtId="49" fontId="14" fillId="36" borderId="15" xfId="0" applyNumberFormat="1" applyFont="1" applyFill="1" applyBorder="1" applyAlignment="1" applyProtection="1">
      <alignment horizontal="left" wrapText="1" indent="1"/>
      <protection/>
    </xf>
    <xf numFmtId="49" fontId="19" fillId="36" borderId="16" xfId="0" applyNumberFormat="1" applyFont="1" applyFill="1" applyBorder="1" applyAlignment="1" applyProtection="1">
      <alignment wrapText="1"/>
      <protection/>
    </xf>
    <xf numFmtId="49" fontId="19" fillId="36" borderId="16" xfId="0" applyNumberFormat="1" applyFont="1" applyFill="1" applyBorder="1" applyAlignment="1" applyProtection="1">
      <alignment horizontal="center"/>
      <protection/>
    </xf>
    <xf numFmtId="49" fontId="19" fillId="0" borderId="17" xfId="0" applyNumberFormat="1" applyFont="1" applyFill="1" applyBorder="1" applyAlignment="1" applyProtection="1">
      <alignment horizontal="right" indent="1"/>
      <protection/>
    </xf>
    <xf numFmtId="49" fontId="14" fillId="0" borderId="18" xfId="0" applyNumberFormat="1" applyFont="1" applyFill="1" applyBorder="1" applyAlignment="1" applyProtection="1">
      <alignment horizontal="left" wrapText="1" indent="1"/>
      <protection/>
    </xf>
    <xf numFmtId="49" fontId="19" fillId="0" borderId="19" xfId="0" applyNumberFormat="1" applyFont="1" applyFill="1" applyBorder="1" applyAlignment="1" applyProtection="1">
      <alignment wrapText="1"/>
      <protection/>
    </xf>
    <xf numFmtId="49" fontId="19" fillId="0" borderId="19" xfId="0" applyNumberFormat="1" applyFont="1" applyFill="1" applyBorder="1" applyAlignment="1" applyProtection="1">
      <alignment horizontal="center"/>
      <protection/>
    </xf>
    <xf numFmtId="1" fontId="19" fillId="0" borderId="19" xfId="0" applyNumberFormat="1" applyFont="1" applyFill="1" applyBorder="1" applyAlignment="1" applyProtection="1">
      <alignment horizontal="center"/>
      <protection locked="0"/>
    </xf>
    <xf numFmtId="49" fontId="14" fillId="0" borderId="20" xfId="0" applyNumberFormat="1" applyFont="1" applyFill="1" applyBorder="1" applyAlignment="1" applyProtection="1">
      <alignment horizontal="left" wrapText="1" indent="1"/>
      <protection locked="0"/>
    </xf>
    <xf numFmtId="49" fontId="19" fillId="0" borderId="21" xfId="0" applyNumberFormat="1" applyFont="1" applyFill="1" applyBorder="1" applyAlignment="1" applyProtection="1">
      <alignment wrapText="1"/>
      <protection/>
    </xf>
    <xf numFmtId="49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21" xfId="0" applyNumberFormat="1" applyFont="1" applyFill="1" applyBorder="1" applyAlignment="1" applyProtection="1">
      <alignment horizontal="center"/>
      <protection locked="0"/>
    </xf>
    <xf numFmtId="49" fontId="14" fillId="31" borderId="22" xfId="0" applyNumberFormat="1" applyFont="1" applyFill="1" applyBorder="1" applyAlignment="1" applyProtection="1">
      <alignment horizontal="left" wrapText="1" indent="1"/>
      <protection/>
    </xf>
    <xf numFmtId="49" fontId="19" fillId="31" borderId="23" xfId="0" applyNumberFormat="1" applyFont="1" applyFill="1" applyBorder="1" applyAlignment="1" applyProtection="1">
      <alignment wrapText="1"/>
      <protection/>
    </xf>
    <xf numFmtId="49" fontId="19" fillId="31" borderId="23" xfId="0" applyNumberFormat="1" applyFont="1" applyFill="1" applyBorder="1" applyAlignment="1" applyProtection="1">
      <alignment horizontal="center"/>
      <protection/>
    </xf>
    <xf numFmtId="1" fontId="19" fillId="31" borderId="23" xfId="0" applyNumberFormat="1" applyFont="1" applyFill="1" applyBorder="1" applyAlignment="1" applyProtection="1">
      <alignment horizontal="center"/>
      <protection locked="0"/>
    </xf>
    <xf numFmtId="49" fontId="19" fillId="0" borderId="13" xfId="0" applyNumberFormat="1" applyFont="1" applyFill="1" applyBorder="1" applyAlignment="1" applyProtection="1">
      <alignment horizontal="right" indent="1"/>
      <protection/>
    </xf>
    <xf numFmtId="49" fontId="14" fillId="0" borderId="14" xfId="0" applyNumberFormat="1" applyFont="1" applyBorder="1" applyAlignment="1" applyProtection="1">
      <alignment horizontal="left" wrapText="1" indent="1"/>
      <protection locked="0"/>
    </xf>
    <xf numFmtId="49" fontId="19" fillId="0" borderId="13" xfId="0" applyNumberFormat="1" applyFont="1" applyBorder="1" applyAlignment="1" applyProtection="1">
      <alignment wrapText="1"/>
      <protection locked="0"/>
    </xf>
    <xf numFmtId="49" fontId="19" fillId="0" borderId="13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49" fontId="0" fillId="37" borderId="0" xfId="0" applyNumberFormat="1" applyFont="1" applyFill="1" applyBorder="1" applyAlignment="1" applyProtection="1">
      <alignment horizontal="center"/>
      <protection/>
    </xf>
    <xf numFmtId="2" fontId="0" fillId="37" borderId="0" xfId="0" applyNumberFormat="1" applyFont="1" applyFill="1" applyBorder="1" applyAlignment="1" applyProtection="1">
      <alignment horizontal="center"/>
      <protection/>
    </xf>
    <xf numFmtId="1" fontId="0" fillId="37" borderId="0" xfId="0" applyNumberFormat="1" applyFont="1" applyFill="1" applyAlignment="1" applyProtection="1">
      <alignment horizontal="center"/>
      <protection/>
    </xf>
    <xf numFmtId="9" fontId="0" fillId="37" borderId="24" xfId="0" applyNumberFormat="1" applyFont="1" applyFill="1" applyBorder="1" applyAlignment="1" applyProtection="1">
      <alignment horizontal="center" vertical="center" wrapText="1"/>
      <protection/>
    </xf>
    <xf numFmtId="49" fontId="0" fillId="37" borderId="0" xfId="0" applyNumberFormat="1" applyFont="1" applyFill="1" applyAlignment="1" applyProtection="1">
      <alignment horizontal="right"/>
      <protection/>
    </xf>
    <xf numFmtId="9" fontId="0" fillId="37" borderId="24" xfId="0" applyNumberFormat="1" applyFont="1" applyFill="1" applyBorder="1" applyAlignment="1" applyProtection="1">
      <alignment horizontal="center" vertical="center"/>
      <protection/>
    </xf>
    <xf numFmtId="0" fontId="0" fillId="37" borderId="12" xfId="0" applyFont="1" applyFill="1" applyBorder="1" applyAlignment="1" applyProtection="1">
      <alignment/>
      <protection/>
    </xf>
    <xf numFmtId="9" fontId="0" fillId="37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3" fontId="19" fillId="38" borderId="12" xfId="0" applyNumberFormat="1" applyFont="1" applyFill="1" applyBorder="1" applyAlignment="1" applyProtection="1">
      <alignment horizontal="left" vertical="top" wrapText="1"/>
      <protection/>
    </xf>
    <xf numFmtId="4" fontId="0" fillId="38" borderId="12" xfId="0" applyNumberFormat="1" applyFont="1" applyFill="1" applyBorder="1" applyAlignment="1" applyProtection="1">
      <alignment horizontal="left" vertical="top" wrapText="1"/>
      <protection locked="0"/>
    </xf>
    <xf numFmtId="9" fontId="5" fillId="0" borderId="26" xfId="0" applyNumberFormat="1" applyFont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27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14" fillId="37" borderId="0" xfId="0" applyFont="1" applyFill="1" applyAlignment="1" applyProtection="1">
      <alignment vertical="center"/>
      <protection/>
    </xf>
    <xf numFmtId="4" fontId="17" fillId="37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18" fillId="37" borderId="0" xfId="0" applyFont="1" applyFill="1" applyAlignment="1" applyProtection="1">
      <alignment horizontal="center" wrapText="1"/>
      <protection/>
    </xf>
    <xf numFmtId="1" fontId="19" fillId="31" borderId="13" xfId="0" applyNumberFormat="1" applyFont="1" applyFill="1" applyBorder="1" applyAlignment="1" applyProtection="1">
      <alignment horizontal="right"/>
      <protection locked="0"/>
    </xf>
    <xf numFmtId="4" fontId="19" fillId="31" borderId="13" xfId="0" applyNumberFormat="1" applyFont="1" applyFill="1" applyBorder="1" applyAlignment="1" applyProtection="1">
      <alignment/>
      <protection/>
    </xf>
    <xf numFmtId="4" fontId="19" fillId="31" borderId="13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" fontId="19" fillId="35" borderId="13" xfId="0" applyNumberFormat="1" applyFont="1" applyFill="1" applyBorder="1" applyAlignment="1" applyProtection="1">
      <alignment horizontal="right"/>
      <protection locked="0"/>
    </xf>
    <xf numFmtId="4" fontId="19" fillId="35" borderId="13" xfId="0" applyNumberFormat="1" applyFont="1" applyFill="1" applyBorder="1" applyAlignment="1" applyProtection="1">
      <alignment/>
      <protection/>
    </xf>
    <xf numFmtId="4" fontId="19" fillId="35" borderId="13" xfId="0" applyNumberFormat="1" applyFont="1" applyFill="1" applyBorder="1" applyAlignment="1" applyProtection="1">
      <alignment/>
      <protection locked="0"/>
    </xf>
    <xf numFmtId="3" fontId="19" fillId="31" borderId="23" xfId="0" applyNumberFormat="1" applyFont="1" applyFill="1" applyBorder="1" applyAlignment="1" applyProtection="1">
      <alignment horizontal="right"/>
      <protection locked="0"/>
    </xf>
    <xf numFmtId="3" fontId="19" fillId="36" borderId="23" xfId="0" applyNumberFormat="1" applyFont="1" applyFill="1" applyBorder="1" applyAlignment="1" applyProtection="1">
      <alignment horizontal="right"/>
      <protection locked="0"/>
    </xf>
    <xf numFmtId="4" fontId="19" fillId="36" borderId="13" xfId="0" applyNumberFormat="1" applyFont="1" applyFill="1" applyBorder="1" applyAlignment="1" applyProtection="1">
      <alignment/>
      <protection/>
    </xf>
    <xf numFmtId="4" fontId="19" fillId="36" borderId="13" xfId="0" applyNumberFormat="1" applyFont="1" applyFill="1" applyBorder="1" applyAlignment="1" applyProtection="1">
      <alignment/>
      <protection locked="0"/>
    </xf>
    <xf numFmtId="3" fontId="19" fillId="36" borderId="28" xfId="0" applyNumberFormat="1" applyFont="1" applyFill="1" applyBorder="1" applyAlignment="1" applyProtection="1">
      <alignment horizontal="right"/>
      <protection locked="0"/>
    </xf>
    <xf numFmtId="4" fontId="19" fillId="36" borderId="16" xfId="0" applyNumberFormat="1" applyFont="1" applyFill="1" applyBorder="1" applyAlignment="1" applyProtection="1">
      <alignment/>
      <protection/>
    </xf>
    <xf numFmtId="3" fontId="19" fillId="0" borderId="19" xfId="0" applyNumberFormat="1" applyFont="1" applyFill="1" applyBorder="1" applyAlignment="1" applyProtection="1">
      <alignment/>
      <protection locked="0"/>
    </xf>
    <xf numFmtId="4" fontId="19" fillId="0" borderId="19" xfId="0" applyNumberFormat="1" applyFont="1" applyFill="1" applyBorder="1" applyAlignment="1" applyProtection="1">
      <alignment/>
      <protection/>
    </xf>
    <xf numFmtId="4" fontId="19" fillId="0" borderId="29" xfId="0" applyNumberFormat="1" applyFont="1" applyFill="1" applyBorder="1" applyAlignment="1" applyProtection="1">
      <alignment/>
      <protection locked="0"/>
    </xf>
    <xf numFmtId="3" fontId="19" fillId="0" borderId="30" xfId="0" applyNumberFormat="1" applyFont="1" applyFill="1" applyBorder="1" applyAlignment="1" applyProtection="1">
      <alignment/>
      <protection locked="0"/>
    </xf>
    <xf numFmtId="4" fontId="19" fillId="0" borderId="21" xfId="0" applyNumberFormat="1" applyFont="1" applyFill="1" applyBorder="1" applyAlignment="1" applyProtection="1">
      <alignment/>
      <protection/>
    </xf>
    <xf numFmtId="4" fontId="19" fillId="0" borderId="31" xfId="0" applyNumberFormat="1" applyFont="1" applyFill="1" applyBorder="1" applyAlignment="1" applyProtection="1">
      <alignment/>
      <protection locked="0"/>
    </xf>
    <xf numFmtId="3" fontId="19" fillId="31" borderId="23" xfId="0" applyNumberFormat="1" applyFont="1" applyFill="1" applyBorder="1" applyAlignment="1" applyProtection="1">
      <alignment/>
      <protection locked="0"/>
    </xf>
    <xf numFmtId="185" fontId="19" fillId="31" borderId="23" xfId="0" applyNumberFormat="1" applyFont="1" applyFill="1" applyBorder="1" applyAlignment="1" applyProtection="1">
      <alignment/>
      <protection/>
    </xf>
    <xf numFmtId="4" fontId="19" fillId="31" borderId="23" xfId="0" applyNumberFormat="1" applyFont="1" applyFill="1" applyBorder="1" applyAlignment="1" applyProtection="1">
      <alignment/>
      <protection locked="0"/>
    </xf>
    <xf numFmtId="3" fontId="19" fillId="0" borderId="23" xfId="0" applyNumberFormat="1" applyFont="1" applyBorder="1" applyAlignment="1" applyProtection="1">
      <alignment/>
      <protection locked="0"/>
    </xf>
    <xf numFmtId="4" fontId="19" fillId="0" borderId="1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5" fillId="0" borderId="26" xfId="0" applyNumberFormat="1" applyFont="1" applyBorder="1" applyAlignment="1" applyProtection="1">
      <alignment horizontal="left" vertical="top"/>
      <protection/>
    </xf>
    <xf numFmtId="0" fontId="14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9" fontId="17" fillId="37" borderId="0" xfId="0" applyNumberFormat="1" applyFont="1" applyFill="1" applyAlignment="1" applyProtection="1">
      <alignment horizontal="right" wrapText="1"/>
      <protection/>
    </xf>
    <xf numFmtId="9" fontId="17" fillId="37" borderId="32" xfId="0" applyNumberFormat="1" applyFont="1" applyFill="1" applyBorder="1" applyAlignment="1" applyProtection="1">
      <alignment horizontal="right" wrapText="1"/>
      <protection/>
    </xf>
    <xf numFmtId="4" fontId="17" fillId="37" borderId="0" xfId="0" applyNumberFormat="1" applyFont="1" applyFill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37" borderId="0" xfId="0" applyFont="1" applyFill="1" applyAlignment="1" applyProtection="1">
      <alignment horizontal="right" wrapText="1"/>
      <protection/>
    </xf>
    <xf numFmtId="0" fontId="18" fillId="37" borderId="0" xfId="0" applyFont="1" applyFill="1" applyAlignment="1" applyProtection="1">
      <alignment horizontal="right"/>
      <protection/>
    </xf>
    <xf numFmtId="0" fontId="17" fillId="37" borderId="0" xfId="0" applyFont="1" applyFill="1" applyAlignment="1" applyProtection="1">
      <alignment horizontal="center"/>
      <protection/>
    </xf>
    <xf numFmtId="0" fontId="18" fillId="37" borderId="0" xfId="0" applyFont="1" applyFill="1" applyAlignment="1" applyProtection="1">
      <alignment/>
      <protection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4" fillId="37" borderId="37" xfId="0" applyNumberFormat="1" applyFont="1" applyFill="1" applyBorder="1" applyAlignment="1" applyProtection="1">
      <alignment horizontal="center"/>
      <protection/>
    </xf>
    <xf numFmtId="0" fontId="18" fillId="37" borderId="38" xfId="0" applyNumberFormat="1" applyFont="1" applyFill="1" applyBorder="1" applyAlignment="1" applyProtection="1">
      <alignment horizontal="center"/>
      <protection/>
    </xf>
    <xf numFmtId="0" fontId="18" fillId="37" borderId="39" xfId="0" applyNumberFormat="1" applyFont="1" applyFill="1" applyBorder="1" applyAlignment="1" applyProtection="1">
      <alignment horizontal="center"/>
      <protection/>
    </xf>
    <xf numFmtId="0" fontId="18" fillId="37" borderId="40" xfId="0" applyNumberFormat="1" applyFont="1" applyFill="1" applyBorder="1" applyAlignment="1" applyProtection="1">
      <alignment horizontal="center"/>
      <protection/>
    </xf>
    <xf numFmtId="4" fontId="0" fillId="0" borderId="25" xfId="0" applyNumberFormat="1" applyFont="1" applyFill="1" applyBorder="1" applyAlignment="1" applyProtection="1">
      <alignment horizontal="right" indent="1"/>
      <protection/>
    </xf>
    <xf numFmtId="4" fontId="0" fillId="0" borderId="25" xfId="0" applyNumberFormat="1" applyFont="1" applyBorder="1" applyAlignment="1" applyProtection="1">
      <alignment horizontal="right" indent="1"/>
      <protection/>
    </xf>
    <xf numFmtId="4" fontId="20" fillId="0" borderId="41" xfId="0" applyNumberFormat="1" applyFont="1" applyFill="1" applyBorder="1" applyAlignment="1" applyProtection="1">
      <alignment horizontal="center"/>
      <protection/>
    </xf>
    <xf numFmtId="4" fontId="20" fillId="0" borderId="42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left" vertical="top"/>
      <protection/>
    </xf>
    <xf numFmtId="9" fontId="5" fillId="0" borderId="26" xfId="0" applyNumberFormat="1" applyFont="1" applyBorder="1" applyAlignment="1" applyProtection="1">
      <alignment horizontal="left" vertical="top"/>
      <protection/>
    </xf>
    <xf numFmtId="49" fontId="17" fillId="37" borderId="0" xfId="0" applyNumberFormat="1" applyFont="1" applyFill="1" applyAlignment="1" applyProtection="1">
      <alignment horizontal="right" wrapText="1"/>
      <protection/>
    </xf>
    <xf numFmtId="0" fontId="8" fillId="33" borderId="0" xfId="0" applyFont="1" applyFill="1" applyAlignment="1" applyProtection="1">
      <alignment horizontal="right"/>
      <protection locked="0"/>
    </xf>
    <xf numFmtId="0" fontId="9" fillId="33" borderId="0" xfId="0" applyFont="1" applyFill="1" applyAlignment="1" applyProtection="1">
      <alignment/>
      <protection/>
    </xf>
    <xf numFmtId="9" fontId="17" fillId="37" borderId="0" xfId="0" applyNumberFormat="1" applyFont="1" applyFill="1" applyAlignment="1" applyProtection="1">
      <alignment horizontal="center" wrapText="1"/>
      <protection/>
    </xf>
    <xf numFmtId="4" fontId="22" fillId="0" borderId="25" xfId="0" applyNumberFormat="1" applyFont="1" applyBorder="1" applyAlignment="1" applyProtection="1">
      <alignment/>
      <protection/>
    </xf>
    <xf numFmtId="49" fontId="18" fillId="0" borderId="33" xfId="0" applyNumberFormat="1" applyFont="1" applyBorder="1" applyAlignment="1" applyProtection="1">
      <alignment horizontal="right" vertical="top" wrapText="1" indent="1"/>
      <protection/>
    </xf>
    <xf numFmtId="4" fontId="0" fillId="0" borderId="24" xfId="0" applyNumberFormat="1" applyFont="1" applyFill="1" applyBorder="1" applyAlignment="1" applyProtection="1">
      <alignment horizontal="right" wrapText="1" indent="1"/>
      <protection/>
    </xf>
    <xf numFmtId="3" fontId="0" fillId="37" borderId="24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4" fontId="0" fillId="0" borderId="43" xfId="0" applyNumberFormat="1" applyFont="1" applyFill="1" applyBorder="1" applyAlignment="1" applyProtection="1">
      <alignment/>
      <protection/>
    </xf>
    <xf numFmtId="4" fontId="0" fillId="0" borderId="43" xfId="0" applyNumberFormat="1" applyFont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 horizontal="right" indent="1"/>
      <protection/>
    </xf>
    <xf numFmtId="4" fontId="0" fillId="0" borderId="24" xfId="0" applyNumberFormat="1" applyFont="1" applyBorder="1" applyAlignment="1" applyProtection="1">
      <alignment horizontal="right" indent="1"/>
      <protection/>
    </xf>
    <xf numFmtId="0" fontId="0" fillId="37" borderId="24" xfId="0" applyFont="1" applyFill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49" fontId="19" fillId="0" borderId="17" xfId="0" applyNumberFormat="1" applyFont="1" applyBorder="1" applyAlignment="1" applyProtection="1">
      <alignment horizontal="center" wrapText="1"/>
      <protection locked="0"/>
    </xf>
    <xf numFmtId="49" fontId="19" fillId="0" borderId="44" xfId="0" applyNumberFormat="1" applyFont="1" applyBorder="1" applyAlignment="1" applyProtection="1">
      <alignment horizontal="center" wrapText="1"/>
      <protection locked="0"/>
    </xf>
    <xf numFmtId="4" fontId="19" fillId="0" borderId="13" xfId="0" applyNumberFormat="1" applyFont="1" applyFill="1" applyBorder="1" applyAlignment="1" applyProtection="1">
      <alignment/>
      <protection/>
    </xf>
    <xf numFmtId="49" fontId="0" fillId="37" borderId="43" xfId="0" applyNumberFormat="1" applyFont="1" applyFill="1" applyBorder="1" applyAlignment="1" applyProtection="1">
      <alignment horizontal="center" vertical="center" wrapText="1"/>
      <protection/>
    </xf>
    <xf numFmtId="49" fontId="0" fillId="37" borderId="43" xfId="0" applyNumberFormat="1" applyFont="1" applyFill="1" applyBorder="1" applyAlignment="1" applyProtection="1">
      <alignment horizontal="center" vertical="center"/>
      <protection/>
    </xf>
    <xf numFmtId="3" fontId="0" fillId="37" borderId="43" xfId="0" applyNumberFormat="1" applyFont="1" applyFill="1" applyBorder="1" applyAlignment="1" applyProtection="1">
      <alignment/>
      <protection/>
    </xf>
    <xf numFmtId="0" fontId="0" fillId="37" borderId="43" xfId="0" applyFont="1" applyFill="1" applyBorder="1" applyAlignment="1" applyProtection="1">
      <alignment/>
      <protection/>
    </xf>
    <xf numFmtId="4" fontId="0" fillId="0" borderId="45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46" xfId="0" applyNumberFormat="1" applyFont="1" applyBorder="1" applyAlignment="1" applyProtection="1">
      <alignment/>
      <protection/>
    </xf>
    <xf numFmtId="49" fontId="5" fillId="31" borderId="47" xfId="0" applyNumberFormat="1" applyFont="1" applyFill="1" applyBorder="1" applyAlignment="1" applyProtection="1">
      <alignment horizontal="center" wrapText="1"/>
      <protection/>
    </xf>
    <xf numFmtId="49" fontId="5" fillId="31" borderId="32" xfId="0" applyNumberFormat="1" applyFont="1" applyFill="1" applyBorder="1" applyAlignment="1" applyProtection="1">
      <alignment horizontal="center" wrapText="1"/>
      <protection/>
    </xf>
    <xf numFmtId="4" fontId="19" fillId="31" borderId="13" xfId="0" applyNumberFormat="1" applyFont="1" applyFill="1" applyBorder="1" applyAlignment="1" applyProtection="1">
      <alignment/>
      <protection/>
    </xf>
    <xf numFmtId="49" fontId="5" fillId="36" borderId="48" xfId="0" applyNumberFormat="1" applyFont="1" applyFill="1" applyBorder="1" applyAlignment="1" applyProtection="1">
      <alignment horizontal="center" wrapText="1"/>
      <protection/>
    </xf>
    <xf numFmtId="49" fontId="5" fillId="36" borderId="49" xfId="0" applyNumberFormat="1" applyFont="1" applyFill="1" applyBorder="1" applyAlignment="1" applyProtection="1">
      <alignment horizontal="center" wrapText="1"/>
      <protection/>
    </xf>
    <xf numFmtId="4" fontId="19" fillId="36" borderId="17" xfId="0" applyNumberFormat="1" applyFont="1" applyFill="1" applyBorder="1" applyAlignment="1" applyProtection="1">
      <alignment/>
      <protection/>
    </xf>
    <xf numFmtId="4" fontId="19" fillId="36" borderId="14" xfId="0" applyNumberFormat="1" applyFont="1" applyFill="1" applyBorder="1" applyAlignment="1" applyProtection="1">
      <alignment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51" xfId="0" applyNumberFormat="1" applyFont="1" applyFill="1" applyBorder="1" applyAlignment="1" applyProtection="1">
      <alignment horizontal="center" wrapText="1"/>
      <protection/>
    </xf>
    <xf numFmtId="4" fontId="19" fillId="0" borderId="44" xfId="0" applyNumberFormat="1" applyFont="1" applyFill="1" applyBorder="1" applyAlignment="1" applyProtection="1">
      <alignment/>
      <protection/>
    </xf>
    <xf numFmtId="4" fontId="19" fillId="0" borderId="14" xfId="0" applyNumberFormat="1" applyFont="1" applyFill="1" applyBorder="1" applyAlignment="1" applyProtection="1">
      <alignment/>
      <protection/>
    </xf>
    <xf numFmtId="49" fontId="5" fillId="0" borderId="52" xfId="0" applyNumberFormat="1" applyFont="1" applyFill="1" applyBorder="1" applyAlignment="1" applyProtection="1">
      <alignment horizontal="center" wrapText="1"/>
      <protection locked="0"/>
    </xf>
    <xf numFmtId="49" fontId="5" fillId="0" borderId="53" xfId="0" applyNumberFormat="1" applyFont="1" applyFill="1" applyBorder="1" applyAlignment="1" applyProtection="1">
      <alignment horizontal="center" wrapText="1"/>
      <protection locked="0"/>
    </xf>
    <xf numFmtId="49" fontId="5" fillId="36" borderId="17" xfId="0" applyNumberFormat="1" applyFont="1" applyFill="1" applyBorder="1" applyAlignment="1" applyProtection="1">
      <alignment horizontal="center" wrapText="1"/>
      <protection/>
    </xf>
    <xf numFmtId="49" fontId="5" fillId="36" borderId="44" xfId="0" applyNumberFormat="1" applyFont="1" applyFill="1" applyBorder="1" applyAlignment="1" applyProtection="1">
      <alignment horizontal="center" wrapText="1"/>
      <protection/>
    </xf>
    <xf numFmtId="49" fontId="5" fillId="31" borderId="17" xfId="0" applyNumberFormat="1" applyFont="1" applyFill="1" applyBorder="1" applyAlignment="1" applyProtection="1">
      <alignment horizontal="center" wrapText="1"/>
      <protection/>
    </xf>
    <xf numFmtId="49" fontId="5" fillId="31" borderId="44" xfId="0" applyNumberFormat="1" applyFont="1" applyFill="1" applyBorder="1" applyAlignment="1" applyProtection="1">
      <alignment horizontal="center" wrapText="1"/>
      <protection/>
    </xf>
    <xf numFmtId="4" fontId="19" fillId="31" borderId="17" xfId="0" applyNumberFormat="1" applyFont="1" applyFill="1" applyBorder="1" applyAlignment="1" applyProtection="1">
      <alignment/>
      <protection/>
    </xf>
    <xf numFmtId="4" fontId="19" fillId="31" borderId="14" xfId="0" applyNumberFormat="1" applyFont="1" applyFill="1" applyBorder="1" applyAlignment="1" applyProtection="1">
      <alignment/>
      <protection/>
    </xf>
    <xf numFmtId="49" fontId="5" fillId="35" borderId="17" xfId="0" applyNumberFormat="1" applyFont="1" applyFill="1" applyBorder="1" applyAlignment="1" applyProtection="1">
      <alignment horizontal="center" wrapText="1"/>
      <protection/>
    </xf>
    <xf numFmtId="49" fontId="5" fillId="35" borderId="44" xfId="0" applyNumberFormat="1" applyFont="1" applyFill="1" applyBorder="1" applyAlignment="1" applyProtection="1">
      <alignment horizontal="center" wrapText="1"/>
      <protection/>
    </xf>
    <xf numFmtId="4" fontId="19" fillId="35" borderId="17" xfId="0" applyNumberFormat="1" applyFont="1" applyFill="1" applyBorder="1" applyAlignment="1" applyProtection="1">
      <alignment/>
      <protection/>
    </xf>
    <xf numFmtId="4" fontId="19" fillId="35" borderId="14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 horizontal="center" vertical="center"/>
    </xf>
    <xf numFmtId="184" fontId="2" fillId="33" borderId="54" xfId="0" applyNumberFormat="1" applyFont="1" applyFill="1" applyBorder="1" applyAlignment="1" applyProtection="1">
      <alignment horizontal="center"/>
      <protection locked="0"/>
    </xf>
    <xf numFmtId="184" fontId="2" fillId="33" borderId="28" xfId="0" applyNumberFormat="1" applyFont="1" applyFill="1" applyBorder="1" applyAlignment="1" applyProtection="1">
      <alignment horizontal="center"/>
      <protection locked="0"/>
    </xf>
    <xf numFmtId="184" fontId="15" fillId="33" borderId="28" xfId="0" applyNumberFormat="1" applyFont="1" applyFill="1" applyBorder="1" applyAlignment="1" applyProtection="1">
      <alignment horizontal="center"/>
      <protection locked="0"/>
    </xf>
    <xf numFmtId="184" fontId="16" fillId="33" borderId="28" xfId="0" applyNumberFormat="1" applyFont="1" applyFill="1" applyBorder="1" applyAlignment="1" applyProtection="1">
      <alignment horizontal="center"/>
      <protection locked="0"/>
    </xf>
    <xf numFmtId="184" fontId="16" fillId="33" borderId="28" xfId="0" applyNumberFormat="1" applyFon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55" xfId="0" applyFill="1" applyBorder="1" applyAlignment="1" applyProtection="1">
      <alignment/>
      <protection locked="0"/>
    </xf>
    <xf numFmtId="0" fontId="7" fillId="33" borderId="56" xfId="0" applyFont="1" applyFill="1" applyBorder="1" applyAlignment="1" applyProtection="1">
      <alignment horizontal="center" wrapText="1"/>
      <protection locked="0"/>
    </xf>
    <xf numFmtId="0" fontId="7" fillId="33" borderId="57" xfId="0" applyFont="1" applyFill="1" applyBorder="1" applyAlignment="1" applyProtection="1">
      <alignment horizontal="center" wrapText="1"/>
      <protection locked="0"/>
    </xf>
    <xf numFmtId="0" fontId="7" fillId="33" borderId="58" xfId="0" applyFont="1" applyFill="1" applyBorder="1" applyAlignment="1" applyProtection="1">
      <alignment horizontal="center" wrapText="1"/>
      <protection locked="0"/>
    </xf>
    <xf numFmtId="0" fontId="7" fillId="33" borderId="59" xfId="0" applyFont="1" applyFill="1" applyBorder="1" applyAlignment="1" applyProtection="1">
      <alignment horizontal="center" wrapText="1"/>
      <protection locked="0"/>
    </xf>
    <xf numFmtId="0" fontId="7" fillId="33" borderId="43" xfId="0" applyFont="1" applyFill="1" applyBorder="1" applyAlignment="1" applyProtection="1">
      <alignment horizontal="center" wrapText="1"/>
      <protection locked="0"/>
    </xf>
    <xf numFmtId="0" fontId="7" fillId="33" borderId="6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/>
      <protection/>
    </xf>
    <xf numFmtId="0" fontId="13" fillId="33" borderId="61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13" fillId="33" borderId="62" xfId="0" applyFont="1" applyFill="1" applyBorder="1" applyAlignment="1" applyProtection="1">
      <alignment horizontal="center" vertical="center"/>
      <protection locked="0"/>
    </xf>
    <xf numFmtId="49" fontId="14" fillId="37" borderId="0" xfId="0" applyNumberFormat="1" applyFont="1" applyFill="1" applyAlignment="1" applyProtection="1">
      <alignment horizontal="center"/>
      <protection/>
    </xf>
    <xf numFmtId="0" fontId="14" fillId="37" borderId="0" xfId="0" applyFont="1" applyFill="1" applyAlignment="1" applyProtection="1">
      <alignment horizontal="center"/>
      <protection/>
    </xf>
    <xf numFmtId="0" fontId="14" fillId="37" borderId="0" xfId="0" applyFont="1" applyFill="1" applyAlignment="1" applyProtection="1">
      <alignment horizontal="center" vertical="center"/>
      <protection/>
    </xf>
    <xf numFmtId="4" fontId="14" fillId="37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9" fontId="14" fillId="37" borderId="0" xfId="0" applyNumberFormat="1" applyFont="1" applyFill="1" applyAlignment="1" applyProtection="1">
      <alignment horizontal="center" vertical="center"/>
      <protection/>
    </xf>
    <xf numFmtId="49" fontId="5" fillId="35" borderId="17" xfId="0" applyNumberFormat="1" applyFont="1" applyFill="1" applyBorder="1" applyAlignment="1" applyProtection="1">
      <alignment horizontal="center" wrapText="1"/>
      <protection/>
    </xf>
    <xf numFmtId="1" fontId="3" fillId="34" borderId="37" xfId="0" applyNumberFormat="1" applyFont="1" applyFill="1" applyBorder="1" applyAlignment="1" applyProtection="1">
      <alignment horizontal="left"/>
      <protection/>
    </xf>
    <xf numFmtId="1" fontId="3" fillId="34" borderId="57" xfId="0" applyNumberFormat="1" applyFont="1" applyFill="1" applyBorder="1" applyAlignment="1" applyProtection="1">
      <alignment horizontal="left"/>
      <protection/>
    </xf>
    <xf numFmtId="1" fontId="3" fillId="34" borderId="38" xfId="0" applyNumberFormat="1" applyFont="1" applyFill="1" applyBorder="1" applyAlignment="1" applyProtection="1">
      <alignment horizontal="left"/>
      <protection/>
    </xf>
    <xf numFmtId="1" fontId="3" fillId="34" borderId="10" xfId="0" applyNumberFormat="1" applyFont="1" applyFill="1" applyBorder="1" applyAlignment="1" applyProtection="1">
      <alignment horizontal="left"/>
      <protection/>
    </xf>
    <xf numFmtId="1" fontId="3" fillId="34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Border="1" applyAlignment="1" applyProtection="1">
      <alignment horizontal="right"/>
      <protection/>
    </xf>
    <xf numFmtId="49" fontId="21" fillId="0" borderId="27" xfId="0" applyNumberFormat="1" applyFont="1" applyBorder="1" applyAlignment="1" applyProtection="1">
      <alignment horizontal="right"/>
      <protection/>
    </xf>
    <xf numFmtId="49" fontId="21" fillId="0" borderId="12" xfId="0" applyNumberFormat="1" applyFont="1" applyBorder="1" applyAlignment="1" applyProtection="1">
      <alignment horizontal="right"/>
      <protection/>
    </xf>
    <xf numFmtId="49" fontId="21" fillId="0" borderId="63" xfId="0" applyNumberFormat="1" applyFont="1" applyBorder="1" applyAlignment="1" applyProtection="1">
      <alignment horizontal="right"/>
      <protection/>
    </xf>
    <xf numFmtId="0" fontId="11" fillId="33" borderId="61" xfId="0" applyFont="1" applyFill="1" applyBorder="1" applyAlignment="1" applyProtection="1">
      <alignment horizontal="center" wrapText="1"/>
      <protection locked="0"/>
    </xf>
    <xf numFmtId="0" fontId="11" fillId="33" borderId="24" xfId="0" applyFont="1" applyFill="1" applyBorder="1" applyAlignment="1" applyProtection="1">
      <alignment horizontal="center" wrapText="1"/>
      <protection locked="0"/>
    </xf>
    <xf numFmtId="0" fontId="11" fillId="33" borderId="62" xfId="0" applyFont="1" applyFill="1" applyBorder="1" applyAlignment="1" applyProtection="1">
      <alignment horizontal="center" wrapText="1"/>
      <protection locked="0"/>
    </xf>
    <xf numFmtId="49" fontId="5" fillId="31" borderId="17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9525</xdr:rowOff>
    </xdr:from>
    <xdr:to>
      <xdr:col>12</xdr:col>
      <xdr:colOff>333375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809750"/>
          <a:ext cx="6467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514350</xdr:colOff>
      <xdr:row>8</xdr:row>
      <xdr:rowOff>9525</xdr:rowOff>
    </xdr:to>
    <xdr:pic>
      <xdr:nvPicPr>
        <xdr:cNvPr id="2" name="Picture 13" descr="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866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00390625" style="0" customWidth="1"/>
    <col min="2" max="2" width="8.28125" style="0" customWidth="1"/>
    <col min="3" max="3" width="2.28125" style="0" customWidth="1"/>
    <col min="4" max="4" width="21.8515625" style="0" customWidth="1"/>
    <col min="5" max="5" width="7.8515625" style="0" customWidth="1"/>
    <col min="6" max="6" width="5.57421875" style="0" customWidth="1"/>
    <col min="7" max="7" width="5.140625" style="0" customWidth="1"/>
    <col min="8" max="8" width="6.57421875" style="0" customWidth="1"/>
    <col min="9" max="9" width="6.7109375" style="0" customWidth="1"/>
    <col min="10" max="10" width="8.8515625" style="0" customWidth="1"/>
    <col min="11" max="12" width="6.57421875" style="0" customWidth="1"/>
    <col min="13" max="13" width="5.28125" style="0" customWidth="1"/>
    <col min="14" max="18" width="9.140625" style="0" hidden="1" customWidth="1"/>
    <col min="19" max="19" width="9.140625" style="0" customWidth="1"/>
  </cols>
  <sheetData>
    <row r="1" spans="1:17" ht="15.75" customHeight="1">
      <c r="A1" s="2"/>
      <c r="B1" s="3"/>
      <c r="C1" s="4"/>
      <c r="D1" s="209" t="s">
        <v>0</v>
      </c>
      <c r="E1" s="210"/>
      <c r="F1" s="210"/>
      <c r="G1" s="210"/>
      <c r="H1" s="210"/>
      <c r="I1" s="210"/>
      <c r="J1" s="210"/>
      <c r="K1" s="210"/>
      <c r="L1" s="210"/>
      <c r="M1" s="211"/>
      <c r="N1" s="71"/>
      <c r="O1" s="71"/>
      <c r="P1" s="71"/>
      <c r="Q1" s="71"/>
    </row>
    <row r="2" spans="1:17" ht="15.75" customHeight="1">
      <c r="A2" s="2"/>
      <c r="B2" s="3"/>
      <c r="C2" s="4"/>
      <c r="D2" s="212" t="s">
        <v>1</v>
      </c>
      <c r="E2" s="213"/>
      <c r="F2" s="213"/>
      <c r="G2" s="213"/>
      <c r="H2" s="213"/>
      <c r="I2" s="213"/>
      <c r="J2" s="72"/>
      <c r="K2" s="72"/>
      <c r="L2" s="73"/>
      <c r="M2" s="74" t="s">
        <v>2</v>
      </c>
      <c r="N2" s="71"/>
      <c r="O2" s="71"/>
      <c r="P2" s="71"/>
      <c r="Q2" s="71"/>
    </row>
    <row r="3" spans="1:17" ht="15.75" customHeight="1">
      <c r="A3" s="2"/>
      <c r="B3" s="3"/>
      <c r="C3" s="4"/>
      <c r="D3" s="6" t="s">
        <v>3</v>
      </c>
      <c r="E3" s="7"/>
      <c r="F3" s="8"/>
      <c r="G3" s="8"/>
      <c r="H3" s="8"/>
      <c r="I3" s="7"/>
      <c r="J3" s="214" t="s">
        <v>4</v>
      </c>
      <c r="K3" s="214"/>
      <c r="L3" s="214"/>
      <c r="M3" s="215"/>
      <c r="N3" s="71"/>
      <c r="O3" s="71"/>
      <c r="P3" s="71"/>
      <c r="Q3" s="71"/>
    </row>
    <row r="4" spans="1:17" ht="15.75" customHeight="1">
      <c r="A4" s="2"/>
      <c r="B4" s="3"/>
      <c r="C4" s="4"/>
      <c r="D4" s="5" t="s">
        <v>5</v>
      </c>
      <c r="E4" s="7"/>
      <c r="F4" s="8"/>
      <c r="G4" s="8"/>
      <c r="H4" s="8"/>
      <c r="I4" s="7"/>
      <c r="J4" s="214" t="s">
        <v>6</v>
      </c>
      <c r="K4" s="214"/>
      <c r="L4" s="214"/>
      <c r="M4" s="215"/>
      <c r="N4" s="75"/>
      <c r="O4" s="75"/>
      <c r="P4" s="75"/>
      <c r="Q4" s="75"/>
    </row>
    <row r="5" spans="1:17" ht="15.75" customHeight="1">
      <c r="A5" s="2"/>
      <c r="B5" s="3"/>
      <c r="C5" s="4"/>
      <c r="D5" s="9" t="s">
        <v>7</v>
      </c>
      <c r="E5" s="10"/>
      <c r="F5" s="11"/>
      <c r="G5" s="11"/>
      <c r="H5" s="11"/>
      <c r="I5" s="10"/>
      <c r="J5" s="216"/>
      <c r="K5" s="216"/>
      <c r="L5" s="216"/>
      <c r="M5" s="217"/>
      <c r="N5" s="75"/>
      <c r="O5" s="75"/>
      <c r="P5" s="75"/>
      <c r="Q5" s="75"/>
    </row>
    <row r="6" spans="1:17" ht="15.75" customHeight="1">
      <c r="A6" s="2"/>
      <c r="B6" s="3"/>
      <c r="C6" s="197" t="s">
        <v>145</v>
      </c>
      <c r="D6" s="198"/>
      <c r="E6" s="12"/>
      <c r="F6" s="13"/>
      <c r="G6" s="14"/>
      <c r="H6" s="191"/>
      <c r="I6" s="192"/>
      <c r="J6" s="192"/>
      <c r="K6" s="192"/>
      <c r="L6" s="192"/>
      <c r="M6" s="193"/>
      <c r="N6" s="75"/>
      <c r="O6" s="75"/>
      <c r="P6" s="75"/>
      <c r="Q6" s="75"/>
    </row>
    <row r="7" spans="1:17" ht="15.75" customHeight="1">
      <c r="A7" s="2"/>
      <c r="B7" s="3"/>
      <c r="C7" s="198"/>
      <c r="D7" s="198"/>
      <c r="E7" s="136"/>
      <c r="F7" s="137" t="s">
        <v>8</v>
      </c>
      <c r="G7" s="15"/>
      <c r="H7" s="194"/>
      <c r="I7" s="195"/>
      <c r="J7" s="195"/>
      <c r="K7" s="195"/>
      <c r="L7" s="195"/>
      <c r="M7" s="196"/>
      <c r="N7" s="75"/>
      <c r="O7" s="75"/>
      <c r="P7" s="75"/>
      <c r="Q7" s="75"/>
    </row>
    <row r="8" spans="1:17" ht="15.75" customHeight="1">
      <c r="A8" s="2"/>
      <c r="B8" s="3"/>
      <c r="C8" s="198"/>
      <c r="D8" s="198"/>
      <c r="E8" s="136"/>
      <c r="F8" s="137"/>
      <c r="G8" s="16"/>
      <c r="H8" s="218"/>
      <c r="I8" s="219"/>
      <c r="J8" s="219"/>
      <c r="K8" s="219"/>
      <c r="L8" s="219"/>
      <c r="M8" s="220"/>
      <c r="N8" s="75"/>
      <c r="O8" s="75"/>
      <c r="P8" s="75"/>
      <c r="Q8" s="75"/>
    </row>
    <row r="9" spans="1:17" ht="15.75" customHeight="1">
      <c r="A9" s="17"/>
      <c r="B9" s="18"/>
      <c r="C9" s="19"/>
      <c r="D9" s="19"/>
      <c r="E9" s="20"/>
      <c r="F9" s="20"/>
      <c r="G9" s="13" t="s">
        <v>9</v>
      </c>
      <c r="H9" s="199"/>
      <c r="I9" s="200"/>
      <c r="J9" s="200"/>
      <c r="K9" s="200"/>
      <c r="L9" s="200"/>
      <c r="M9" s="201"/>
      <c r="N9" s="75"/>
      <c r="O9" s="75"/>
      <c r="P9" s="75"/>
      <c r="Q9" s="75"/>
    </row>
    <row r="10" spans="1:17" ht="12" customHeight="1">
      <c r="A10" s="202" t="s">
        <v>10</v>
      </c>
      <c r="B10" s="203"/>
      <c r="C10" s="204" t="s">
        <v>11</v>
      </c>
      <c r="D10" s="204"/>
      <c r="E10" s="205" t="s">
        <v>12</v>
      </c>
      <c r="F10" s="206"/>
      <c r="G10" s="207"/>
      <c r="H10" s="206"/>
      <c r="I10" s="204" t="s">
        <v>13</v>
      </c>
      <c r="J10" s="204"/>
      <c r="K10" s="204" t="s">
        <v>14</v>
      </c>
      <c r="L10" s="204"/>
      <c r="M10" s="76"/>
      <c r="O10" s="183"/>
      <c r="P10" s="183"/>
      <c r="Q10" s="106"/>
    </row>
    <row r="11" spans="1:13" ht="13.5" customHeight="1">
      <c r="A11" s="184"/>
      <c r="B11" s="185"/>
      <c r="C11" s="186"/>
      <c r="D11" s="186"/>
      <c r="E11" s="186"/>
      <c r="F11" s="187"/>
      <c r="G11" s="187"/>
      <c r="H11" s="187"/>
      <c r="I11" s="188"/>
      <c r="J11" s="188"/>
      <c r="K11" s="189" t="s">
        <v>15</v>
      </c>
      <c r="L11" s="189"/>
      <c r="M11" s="190"/>
    </row>
    <row r="12" spans="1:17" ht="10.5" customHeight="1">
      <c r="A12" s="135" t="s">
        <v>16</v>
      </c>
      <c r="B12" s="115" t="s">
        <v>17</v>
      </c>
      <c r="C12" s="116"/>
      <c r="D12" s="116"/>
      <c r="E12" s="116"/>
      <c r="F12" s="109"/>
      <c r="G12" s="138" t="s">
        <v>18</v>
      </c>
      <c r="H12" s="109" t="s">
        <v>19</v>
      </c>
      <c r="I12" s="109"/>
      <c r="J12" s="111" t="s">
        <v>20</v>
      </c>
      <c r="K12" s="77" t="s">
        <v>21</v>
      </c>
      <c r="L12" s="113" t="s">
        <v>22</v>
      </c>
      <c r="M12" s="114"/>
      <c r="N12" s="78" t="s">
        <v>23</v>
      </c>
      <c r="O12" s="78" t="s">
        <v>24</v>
      </c>
      <c r="P12" s="78" t="s">
        <v>25</v>
      </c>
      <c r="Q12" s="104" t="s">
        <v>26</v>
      </c>
    </row>
    <row r="13" spans="1:17" ht="15" customHeight="1">
      <c r="A13" s="135"/>
      <c r="B13" s="115"/>
      <c r="C13" s="116"/>
      <c r="D13" s="116"/>
      <c r="E13" s="116"/>
      <c r="F13" s="109"/>
      <c r="G13" s="138"/>
      <c r="H13" s="109"/>
      <c r="I13" s="110"/>
      <c r="J13" s="112"/>
      <c r="K13" s="79" t="s">
        <v>27</v>
      </c>
      <c r="L13" s="114"/>
      <c r="M13" s="114"/>
      <c r="N13" s="78"/>
      <c r="O13" s="78"/>
      <c r="P13" s="78"/>
      <c r="Q13" s="104"/>
    </row>
    <row r="14" spans="1:17" s="1" customFormat="1" ht="12" customHeight="1">
      <c r="A14" s="21" t="s">
        <v>28</v>
      </c>
      <c r="B14" s="175" t="s">
        <v>29</v>
      </c>
      <c r="C14" s="176"/>
      <c r="D14" s="22" t="s">
        <v>30</v>
      </c>
      <c r="E14" s="23" t="s">
        <v>31</v>
      </c>
      <c r="F14" s="23" t="s">
        <v>32</v>
      </c>
      <c r="G14" s="24" t="s">
        <v>33</v>
      </c>
      <c r="H14" s="25"/>
      <c r="I14" s="80"/>
      <c r="J14" s="81">
        <f>0.92*B61</f>
        <v>0.92</v>
      </c>
      <c r="K14" s="82"/>
      <c r="L14" s="177">
        <f aca="true" t="shared" si="0" ref="L14:L34">I14*J14*(100-K14)/100</f>
        <v>0</v>
      </c>
      <c r="M14" s="178"/>
      <c r="N14" s="83">
        <f>I14*J14</f>
        <v>0</v>
      </c>
      <c r="O14" s="83">
        <f aca="true" t="shared" si="1" ref="O14:O46">N14*K14/100</f>
        <v>0</v>
      </c>
      <c r="P14" s="83">
        <f>L14*H14/100</f>
        <v>0</v>
      </c>
      <c r="Q14" s="83">
        <f>I14*0.185</f>
        <v>0</v>
      </c>
    </row>
    <row r="15" spans="1:17" s="1" customFormat="1" ht="12" customHeight="1" hidden="1">
      <c r="A15" s="21" t="s">
        <v>34</v>
      </c>
      <c r="B15" s="175" t="s">
        <v>35</v>
      </c>
      <c r="C15" s="176"/>
      <c r="D15" s="22" t="s">
        <v>36</v>
      </c>
      <c r="E15" s="23" t="s">
        <v>37</v>
      </c>
      <c r="F15" s="23" t="s">
        <v>38</v>
      </c>
      <c r="G15" s="24" t="s">
        <v>33</v>
      </c>
      <c r="H15" s="25"/>
      <c r="I15" s="80"/>
      <c r="J15" s="81">
        <f>0.94*B61</f>
        <v>0.94</v>
      </c>
      <c r="K15" s="82"/>
      <c r="L15" s="177">
        <f t="shared" si="0"/>
        <v>0</v>
      </c>
      <c r="M15" s="178"/>
      <c r="N15" s="83">
        <f>I15*J15</f>
        <v>0</v>
      </c>
      <c r="O15" s="83">
        <f t="shared" si="1"/>
        <v>0</v>
      </c>
      <c r="P15" s="83">
        <f>L15*H15/100</f>
        <v>0</v>
      </c>
      <c r="Q15" s="83">
        <f aca="true" t="shared" si="2" ref="Q15:Q23">I15*0.182</f>
        <v>0</v>
      </c>
    </row>
    <row r="16" spans="1:17" s="1" customFormat="1" ht="12" customHeight="1">
      <c r="A16" s="21" t="s">
        <v>39</v>
      </c>
      <c r="B16" s="221" t="s">
        <v>149</v>
      </c>
      <c r="C16" s="176"/>
      <c r="D16" s="22" t="s">
        <v>143</v>
      </c>
      <c r="E16" s="23" t="s">
        <v>144</v>
      </c>
      <c r="F16" s="23" t="s">
        <v>32</v>
      </c>
      <c r="G16" s="24" t="s">
        <v>33</v>
      </c>
      <c r="H16" s="25"/>
      <c r="I16" s="80"/>
      <c r="J16" s="81">
        <f>1.15*B61</f>
        <v>1.15</v>
      </c>
      <c r="K16" s="82"/>
      <c r="L16" s="177">
        <f t="shared" si="0"/>
        <v>0</v>
      </c>
      <c r="M16" s="178"/>
      <c r="N16" s="83">
        <f>I16*J16</f>
        <v>0</v>
      </c>
      <c r="O16" s="83">
        <f t="shared" si="1"/>
        <v>0</v>
      </c>
      <c r="P16" s="83">
        <f>L16*H16/100</f>
        <v>0</v>
      </c>
      <c r="Q16" s="83">
        <f>I16*0.2</f>
        <v>0</v>
      </c>
    </row>
    <row r="17" spans="1:19" s="1" customFormat="1" ht="12" customHeight="1">
      <c r="A17" s="26" t="s">
        <v>40</v>
      </c>
      <c r="B17" s="179" t="s">
        <v>41</v>
      </c>
      <c r="C17" s="180"/>
      <c r="D17" s="27" t="s">
        <v>42</v>
      </c>
      <c r="E17" s="28" t="s">
        <v>43</v>
      </c>
      <c r="F17" s="28" t="s">
        <v>44</v>
      </c>
      <c r="G17" s="29" t="s">
        <v>33</v>
      </c>
      <c r="H17" s="30"/>
      <c r="I17" s="84"/>
      <c r="J17" s="85">
        <f>0.89*B61</f>
        <v>0.89</v>
      </c>
      <c r="K17" s="86"/>
      <c r="L17" s="181">
        <f t="shared" si="0"/>
        <v>0</v>
      </c>
      <c r="M17" s="182"/>
      <c r="N17" s="83">
        <f aca="true" t="shared" si="3" ref="N17:N46">I17*J17</f>
        <v>0</v>
      </c>
      <c r="O17" s="83">
        <f t="shared" si="1"/>
        <v>0</v>
      </c>
      <c r="P17" s="83">
        <f aca="true" t="shared" si="4" ref="P17:P46">L17*H17/100</f>
        <v>0</v>
      </c>
      <c r="Q17" s="83">
        <f t="shared" si="2"/>
        <v>0</v>
      </c>
      <c r="S17" s="107"/>
    </row>
    <row r="18" spans="1:17" s="1" customFormat="1" ht="12" customHeight="1">
      <c r="A18" s="26" t="s">
        <v>45</v>
      </c>
      <c r="B18" s="179" t="s">
        <v>46</v>
      </c>
      <c r="C18" s="180"/>
      <c r="D18" s="27" t="s">
        <v>47</v>
      </c>
      <c r="E18" s="28" t="s">
        <v>43</v>
      </c>
      <c r="F18" s="28" t="s">
        <v>44</v>
      </c>
      <c r="G18" s="29" t="s">
        <v>33</v>
      </c>
      <c r="H18" s="30"/>
      <c r="I18" s="84"/>
      <c r="J18" s="85">
        <f>0.89*B61</f>
        <v>0.89</v>
      </c>
      <c r="K18" s="86"/>
      <c r="L18" s="181">
        <f t="shared" si="0"/>
        <v>0</v>
      </c>
      <c r="M18" s="182"/>
      <c r="N18" s="83">
        <f t="shared" si="3"/>
        <v>0</v>
      </c>
      <c r="O18" s="83">
        <f t="shared" si="1"/>
        <v>0</v>
      </c>
      <c r="P18" s="83">
        <f t="shared" si="4"/>
        <v>0</v>
      </c>
      <c r="Q18" s="83">
        <f t="shared" si="2"/>
        <v>0</v>
      </c>
    </row>
    <row r="19" spans="1:17" s="1" customFormat="1" ht="12" customHeight="1">
      <c r="A19" s="26" t="s">
        <v>48</v>
      </c>
      <c r="B19" s="179" t="s">
        <v>49</v>
      </c>
      <c r="C19" s="180"/>
      <c r="D19" s="27" t="s">
        <v>50</v>
      </c>
      <c r="E19" s="28" t="s">
        <v>43</v>
      </c>
      <c r="F19" s="28" t="s">
        <v>44</v>
      </c>
      <c r="G19" s="29" t="s">
        <v>33</v>
      </c>
      <c r="H19" s="30"/>
      <c r="I19" s="84"/>
      <c r="J19" s="85">
        <f>0.89*B61</f>
        <v>0.89</v>
      </c>
      <c r="K19" s="86"/>
      <c r="L19" s="181">
        <f t="shared" si="0"/>
        <v>0</v>
      </c>
      <c r="M19" s="182"/>
      <c r="N19" s="83">
        <f t="shared" si="3"/>
        <v>0</v>
      </c>
      <c r="O19" s="83">
        <f t="shared" si="1"/>
        <v>0</v>
      </c>
      <c r="P19" s="83">
        <f t="shared" si="4"/>
        <v>0</v>
      </c>
      <c r="Q19" s="83">
        <f t="shared" si="2"/>
        <v>0</v>
      </c>
    </row>
    <row r="20" spans="1:17" s="1" customFormat="1" ht="12" customHeight="1">
      <c r="A20" s="26" t="s">
        <v>51</v>
      </c>
      <c r="B20" s="179" t="s">
        <v>52</v>
      </c>
      <c r="C20" s="180"/>
      <c r="D20" s="27" t="s">
        <v>53</v>
      </c>
      <c r="E20" s="28" t="s">
        <v>43</v>
      </c>
      <c r="F20" s="28" t="s">
        <v>44</v>
      </c>
      <c r="G20" s="29" t="s">
        <v>33</v>
      </c>
      <c r="H20" s="30"/>
      <c r="I20" s="84"/>
      <c r="J20" s="85">
        <f>0.89*B61</f>
        <v>0.89</v>
      </c>
      <c r="K20" s="86"/>
      <c r="L20" s="181">
        <f t="shared" si="0"/>
        <v>0</v>
      </c>
      <c r="M20" s="182"/>
      <c r="N20" s="83">
        <f t="shared" si="3"/>
        <v>0</v>
      </c>
      <c r="O20" s="83">
        <f t="shared" si="1"/>
        <v>0</v>
      </c>
      <c r="P20" s="83">
        <f t="shared" si="4"/>
        <v>0</v>
      </c>
      <c r="Q20" s="83">
        <f t="shared" si="2"/>
        <v>0</v>
      </c>
    </row>
    <row r="21" spans="1:17" s="1" customFormat="1" ht="12" customHeight="1">
      <c r="A21" s="26" t="s">
        <v>54</v>
      </c>
      <c r="B21" s="179" t="s">
        <v>55</v>
      </c>
      <c r="C21" s="180"/>
      <c r="D21" s="27" t="s">
        <v>56</v>
      </c>
      <c r="E21" s="28" t="s">
        <v>43</v>
      </c>
      <c r="F21" s="28" t="s">
        <v>44</v>
      </c>
      <c r="G21" s="29" t="s">
        <v>33</v>
      </c>
      <c r="H21" s="30"/>
      <c r="I21" s="84"/>
      <c r="J21" s="85">
        <f>0.89*B61</f>
        <v>0.89</v>
      </c>
      <c r="K21" s="86"/>
      <c r="L21" s="181">
        <f t="shared" si="0"/>
        <v>0</v>
      </c>
      <c r="M21" s="182"/>
      <c r="N21" s="83">
        <f t="shared" si="3"/>
        <v>0</v>
      </c>
      <c r="O21" s="83">
        <f t="shared" si="1"/>
        <v>0</v>
      </c>
      <c r="P21" s="83">
        <f t="shared" si="4"/>
        <v>0</v>
      </c>
      <c r="Q21" s="83">
        <f t="shared" si="2"/>
        <v>0</v>
      </c>
    </row>
    <row r="22" spans="1:17" s="1" customFormat="1" ht="12" customHeight="1">
      <c r="A22" s="26" t="s">
        <v>57</v>
      </c>
      <c r="B22" s="179" t="s">
        <v>58</v>
      </c>
      <c r="C22" s="180"/>
      <c r="D22" s="27" t="s">
        <v>59</v>
      </c>
      <c r="E22" s="28" t="s">
        <v>43</v>
      </c>
      <c r="F22" s="28" t="s">
        <v>44</v>
      </c>
      <c r="G22" s="29" t="s">
        <v>33</v>
      </c>
      <c r="H22" s="30"/>
      <c r="I22" s="84"/>
      <c r="J22" s="85">
        <f>0.89*B61</f>
        <v>0.89</v>
      </c>
      <c r="K22" s="86"/>
      <c r="L22" s="181">
        <f t="shared" si="0"/>
        <v>0</v>
      </c>
      <c r="M22" s="182"/>
      <c r="N22" s="83">
        <f t="shared" si="3"/>
        <v>0</v>
      </c>
      <c r="O22" s="83">
        <f t="shared" si="1"/>
        <v>0</v>
      </c>
      <c r="P22" s="83">
        <f t="shared" si="4"/>
        <v>0</v>
      </c>
      <c r="Q22" s="83">
        <f t="shared" si="2"/>
        <v>0</v>
      </c>
    </row>
    <row r="23" spans="1:17" s="1" customFormat="1" ht="12" customHeight="1">
      <c r="A23" s="26" t="s">
        <v>60</v>
      </c>
      <c r="B23" s="179" t="s">
        <v>61</v>
      </c>
      <c r="C23" s="180"/>
      <c r="D23" s="27" t="s">
        <v>62</v>
      </c>
      <c r="E23" s="28" t="s">
        <v>43</v>
      </c>
      <c r="F23" s="28" t="s">
        <v>44</v>
      </c>
      <c r="G23" s="29" t="s">
        <v>33</v>
      </c>
      <c r="H23" s="30"/>
      <c r="I23" s="84"/>
      <c r="J23" s="85">
        <f>0.89*B61</f>
        <v>0.89</v>
      </c>
      <c r="K23" s="86"/>
      <c r="L23" s="181">
        <f t="shared" si="0"/>
        <v>0</v>
      </c>
      <c r="M23" s="182"/>
      <c r="N23" s="83">
        <f t="shared" si="3"/>
        <v>0</v>
      </c>
      <c r="O23" s="83">
        <f t="shared" si="1"/>
        <v>0</v>
      </c>
      <c r="P23" s="83">
        <f t="shared" si="4"/>
        <v>0</v>
      </c>
      <c r="Q23" s="83">
        <f t="shared" si="2"/>
        <v>0</v>
      </c>
    </row>
    <row r="24" spans="1:17" s="1" customFormat="1" ht="12" customHeight="1">
      <c r="A24" s="26" t="s">
        <v>64</v>
      </c>
      <c r="B24" s="179" t="s">
        <v>63</v>
      </c>
      <c r="C24" s="180"/>
      <c r="D24" s="27" t="s">
        <v>148</v>
      </c>
      <c r="E24" s="28" t="s">
        <v>43</v>
      </c>
      <c r="F24" s="28" t="s">
        <v>44</v>
      </c>
      <c r="G24" s="29" t="s">
        <v>33</v>
      </c>
      <c r="H24" s="30"/>
      <c r="I24" s="84"/>
      <c r="J24" s="85">
        <f>0.89*B61</f>
        <v>0.89</v>
      </c>
      <c r="K24" s="86"/>
      <c r="L24" s="181">
        <f t="shared" si="0"/>
        <v>0</v>
      </c>
      <c r="M24" s="182"/>
      <c r="N24" s="83">
        <f aca="true" t="shared" si="5" ref="N24:N33">I24*J24</f>
        <v>0</v>
      </c>
      <c r="O24" s="83">
        <f aca="true" t="shared" si="6" ref="O24:O33">N24*K24/100</f>
        <v>0</v>
      </c>
      <c r="P24" s="83">
        <f aca="true" t="shared" si="7" ref="P24:P31">L24*H24/100</f>
        <v>0</v>
      </c>
      <c r="Q24" s="83">
        <f aca="true" t="shared" si="8" ref="Q24:Q33">I24*0.182</f>
        <v>0</v>
      </c>
    </row>
    <row r="25" spans="1:17" s="1" customFormat="1" ht="12" customHeight="1">
      <c r="A25" s="26" t="s">
        <v>67</v>
      </c>
      <c r="B25" s="179" t="s">
        <v>65</v>
      </c>
      <c r="C25" s="180"/>
      <c r="D25" s="27" t="s">
        <v>66</v>
      </c>
      <c r="E25" s="28" t="s">
        <v>43</v>
      </c>
      <c r="F25" s="28" t="s">
        <v>44</v>
      </c>
      <c r="G25" s="29" t="s">
        <v>33</v>
      </c>
      <c r="H25" s="30"/>
      <c r="I25" s="84"/>
      <c r="J25" s="85">
        <f>0.89*B61</f>
        <v>0.89</v>
      </c>
      <c r="K25" s="86"/>
      <c r="L25" s="181">
        <f t="shared" si="0"/>
        <v>0</v>
      </c>
      <c r="M25" s="182"/>
      <c r="N25" s="83">
        <f t="shared" si="5"/>
        <v>0</v>
      </c>
      <c r="O25" s="83">
        <f t="shared" si="6"/>
        <v>0</v>
      </c>
      <c r="P25" s="83">
        <f t="shared" si="7"/>
        <v>0</v>
      </c>
      <c r="Q25" s="83">
        <f t="shared" si="8"/>
        <v>0</v>
      </c>
    </row>
    <row r="26" spans="1:17" s="1" customFormat="1" ht="12" customHeight="1">
      <c r="A26" s="26" t="s">
        <v>70</v>
      </c>
      <c r="B26" s="179" t="s">
        <v>68</v>
      </c>
      <c r="C26" s="180"/>
      <c r="D26" s="27" t="s">
        <v>69</v>
      </c>
      <c r="E26" s="28" t="s">
        <v>43</v>
      </c>
      <c r="F26" s="28" t="s">
        <v>44</v>
      </c>
      <c r="G26" s="29" t="s">
        <v>33</v>
      </c>
      <c r="H26" s="30"/>
      <c r="I26" s="84"/>
      <c r="J26" s="85">
        <f>0.89*B61</f>
        <v>0.89</v>
      </c>
      <c r="K26" s="86"/>
      <c r="L26" s="181">
        <f t="shared" si="0"/>
        <v>0</v>
      </c>
      <c r="M26" s="182"/>
      <c r="N26" s="83">
        <f t="shared" si="5"/>
        <v>0</v>
      </c>
      <c r="O26" s="83">
        <f t="shared" si="6"/>
        <v>0</v>
      </c>
      <c r="P26" s="83">
        <f t="shared" si="7"/>
        <v>0</v>
      </c>
      <c r="Q26" s="83">
        <f t="shared" si="8"/>
        <v>0</v>
      </c>
    </row>
    <row r="27" spans="1:17" s="1" customFormat="1" ht="12" customHeight="1">
      <c r="A27" s="26" t="s">
        <v>73</v>
      </c>
      <c r="B27" s="179" t="s">
        <v>71</v>
      </c>
      <c r="C27" s="180"/>
      <c r="D27" s="27" t="s">
        <v>72</v>
      </c>
      <c r="E27" s="28" t="s">
        <v>43</v>
      </c>
      <c r="F27" s="28" t="s">
        <v>44</v>
      </c>
      <c r="G27" s="29" t="s">
        <v>33</v>
      </c>
      <c r="H27" s="30"/>
      <c r="I27" s="84"/>
      <c r="J27" s="85">
        <f>0.89*B61</f>
        <v>0.89</v>
      </c>
      <c r="K27" s="86"/>
      <c r="L27" s="181">
        <f t="shared" si="0"/>
        <v>0</v>
      </c>
      <c r="M27" s="182"/>
      <c r="N27" s="83">
        <f t="shared" si="5"/>
        <v>0</v>
      </c>
      <c r="O27" s="83">
        <f t="shared" si="6"/>
        <v>0</v>
      </c>
      <c r="P27" s="83">
        <f t="shared" si="7"/>
        <v>0</v>
      </c>
      <c r="Q27" s="83">
        <f t="shared" si="8"/>
        <v>0</v>
      </c>
    </row>
    <row r="28" spans="1:17" s="1" customFormat="1" ht="12" customHeight="1">
      <c r="A28" s="26" t="s">
        <v>76</v>
      </c>
      <c r="B28" s="179" t="s">
        <v>74</v>
      </c>
      <c r="C28" s="180"/>
      <c r="D28" s="27" t="s">
        <v>75</v>
      </c>
      <c r="E28" s="28" t="s">
        <v>43</v>
      </c>
      <c r="F28" s="28" t="s">
        <v>44</v>
      </c>
      <c r="G28" s="29" t="s">
        <v>33</v>
      </c>
      <c r="H28" s="30"/>
      <c r="I28" s="84"/>
      <c r="J28" s="85">
        <f>0.89*B61</f>
        <v>0.89</v>
      </c>
      <c r="K28" s="86"/>
      <c r="L28" s="181">
        <f t="shared" si="0"/>
        <v>0</v>
      </c>
      <c r="M28" s="182"/>
      <c r="N28" s="83">
        <f t="shared" si="5"/>
        <v>0</v>
      </c>
      <c r="O28" s="83">
        <f t="shared" si="6"/>
        <v>0</v>
      </c>
      <c r="P28" s="83">
        <f t="shared" si="7"/>
        <v>0</v>
      </c>
      <c r="Q28" s="83">
        <f t="shared" si="8"/>
        <v>0</v>
      </c>
    </row>
    <row r="29" spans="1:17" s="1" customFormat="1" ht="12" customHeight="1" hidden="1">
      <c r="A29" s="26" t="s">
        <v>76</v>
      </c>
      <c r="B29" s="179" t="s">
        <v>77</v>
      </c>
      <c r="C29" s="180"/>
      <c r="D29" s="27" t="s">
        <v>78</v>
      </c>
      <c r="E29" s="28" t="s">
        <v>43</v>
      </c>
      <c r="F29" s="28" t="s">
        <v>44</v>
      </c>
      <c r="G29" s="29" t="s">
        <v>33</v>
      </c>
      <c r="H29" s="30"/>
      <c r="I29" s="84"/>
      <c r="J29" s="85">
        <f>0.89*B66</f>
        <v>0</v>
      </c>
      <c r="K29" s="86"/>
      <c r="L29" s="181">
        <f>I29*J29*(100-K29)/100</f>
        <v>0</v>
      </c>
      <c r="M29" s="182"/>
      <c r="N29" s="83">
        <f t="shared" si="5"/>
        <v>0</v>
      </c>
      <c r="O29" s="83">
        <f t="shared" si="6"/>
        <v>0</v>
      </c>
      <c r="P29" s="83">
        <f t="shared" si="7"/>
        <v>0</v>
      </c>
      <c r="Q29" s="83">
        <f t="shared" si="8"/>
        <v>0</v>
      </c>
    </row>
    <row r="30" spans="1:17" s="1" customFormat="1" ht="12" customHeight="1">
      <c r="A30" s="26" t="s">
        <v>82</v>
      </c>
      <c r="B30" s="179" t="s">
        <v>77</v>
      </c>
      <c r="C30" s="180"/>
      <c r="D30" s="27" t="s">
        <v>79</v>
      </c>
      <c r="E30" s="28" t="s">
        <v>43</v>
      </c>
      <c r="F30" s="28" t="s">
        <v>44</v>
      </c>
      <c r="G30" s="29" t="s">
        <v>33</v>
      </c>
      <c r="H30" s="30"/>
      <c r="I30" s="84"/>
      <c r="J30" s="85">
        <f>0.89*B61</f>
        <v>0.89</v>
      </c>
      <c r="K30" s="86"/>
      <c r="L30" s="181">
        <f>I30*J30*(100-K30)/100</f>
        <v>0</v>
      </c>
      <c r="M30" s="182"/>
      <c r="N30" s="83">
        <f t="shared" si="5"/>
        <v>0</v>
      </c>
      <c r="O30" s="83">
        <f t="shared" si="6"/>
        <v>0</v>
      </c>
      <c r="P30" s="83">
        <f t="shared" si="7"/>
        <v>0</v>
      </c>
      <c r="Q30" s="83">
        <f t="shared" si="8"/>
        <v>0</v>
      </c>
    </row>
    <row r="31" spans="1:17" s="1" customFormat="1" ht="12" customHeight="1">
      <c r="A31" s="26" t="s">
        <v>85</v>
      </c>
      <c r="B31" s="179" t="s">
        <v>80</v>
      </c>
      <c r="C31" s="180"/>
      <c r="D31" s="27" t="s">
        <v>81</v>
      </c>
      <c r="E31" s="28" t="s">
        <v>43</v>
      </c>
      <c r="F31" s="28" t="s">
        <v>44</v>
      </c>
      <c r="G31" s="29" t="s">
        <v>33</v>
      </c>
      <c r="H31" s="30"/>
      <c r="I31" s="84"/>
      <c r="J31" s="85">
        <f>0.89*B61</f>
        <v>0.89</v>
      </c>
      <c r="K31" s="86"/>
      <c r="L31" s="181">
        <f>I31*J31*(100-K31)/100</f>
        <v>0</v>
      </c>
      <c r="M31" s="182"/>
      <c r="N31" s="83">
        <f t="shared" si="5"/>
        <v>0</v>
      </c>
      <c r="O31" s="83">
        <f t="shared" si="6"/>
        <v>0</v>
      </c>
      <c r="P31" s="83">
        <f t="shared" si="7"/>
        <v>0</v>
      </c>
      <c r="Q31" s="83">
        <f t="shared" si="8"/>
        <v>0</v>
      </c>
    </row>
    <row r="32" spans="1:17" s="1" customFormat="1" ht="12" customHeight="1">
      <c r="A32" s="26" t="s">
        <v>87</v>
      </c>
      <c r="B32" s="208" t="s">
        <v>142</v>
      </c>
      <c r="C32" s="180"/>
      <c r="D32" s="27" t="s">
        <v>141</v>
      </c>
      <c r="E32" s="28" t="s">
        <v>43</v>
      </c>
      <c r="F32" s="28" t="s">
        <v>44</v>
      </c>
      <c r="G32" s="29" t="s">
        <v>33</v>
      </c>
      <c r="H32" s="30"/>
      <c r="I32" s="84"/>
      <c r="J32" s="85">
        <f>0.89*B61</f>
        <v>0.89</v>
      </c>
      <c r="K32" s="86"/>
      <c r="L32" s="181">
        <f>I32*J32*(100-K32)/100</f>
        <v>0</v>
      </c>
      <c r="M32" s="182"/>
      <c r="N32" s="83">
        <f>I32*J32</f>
        <v>0</v>
      </c>
      <c r="O32" s="83">
        <f>N32*K32/100</f>
        <v>0</v>
      </c>
      <c r="P32" s="83">
        <f>L32*H32/100</f>
        <v>0</v>
      </c>
      <c r="Q32" s="83">
        <f>I32*0.182</f>
        <v>0</v>
      </c>
    </row>
    <row r="33" spans="1:17" s="1" customFormat="1" ht="12" customHeight="1">
      <c r="A33" s="26" t="s">
        <v>90</v>
      </c>
      <c r="B33" s="179" t="s">
        <v>83</v>
      </c>
      <c r="C33" s="180"/>
      <c r="D33" s="27" t="s">
        <v>84</v>
      </c>
      <c r="E33" s="28" t="s">
        <v>43</v>
      </c>
      <c r="F33" s="28" t="s">
        <v>44</v>
      </c>
      <c r="G33" s="29" t="s">
        <v>33</v>
      </c>
      <c r="H33" s="30"/>
      <c r="I33" s="84"/>
      <c r="J33" s="85">
        <f>0.89*B61</f>
        <v>0.89</v>
      </c>
      <c r="K33" s="86"/>
      <c r="L33" s="181">
        <f>I33*J33*(100-K33)/100</f>
        <v>0</v>
      </c>
      <c r="M33" s="182"/>
      <c r="N33" s="83">
        <f t="shared" si="5"/>
        <v>0</v>
      </c>
      <c r="O33" s="83">
        <f t="shared" si="6"/>
        <v>0</v>
      </c>
      <c r="P33" s="83">
        <f t="shared" si="4"/>
        <v>0</v>
      </c>
      <c r="Q33" s="83">
        <f t="shared" si="8"/>
        <v>0</v>
      </c>
    </row>
    <row r="34" spans="1:17" s="1" customFormat="1" ht="12" customHeight="1">
      <c r="A34" s="21" t="s">
        <v>85</v>
      </c>
      <c r="B34" s="175" t="s">
        <v>86</v>
      </c>
      <c r="C34" s="176"/>
      <c r="D34" s="22" t="s">
        <v>42</v>
      </c>
      <c r="E34" s="23" t="s">
        <v>39</v>
      </c>
      <c r="F34" s="23" t="s">
        <v>44</v>
      </c>
      <c r="G34" s="24" t="s">
        <v>33</v>
      </c>
      <c r="H34" s="25"/>
      <c r="I34" s="80"/>
      <c r="J34" s="81">
        <f>0.63*B61</f>
        <v>0.63</v>
      </c>
      <c r="K34" s="82"/>
      <c r="L34" s="177">
        <f t="shared" si="0"/>
        <v>0</v>
      </c>
      <c r="M34" s="178"/>
      <c r="N34" s="83">
        <f t="shared" si="3"/>
        <v>0</v>
      </c>
      <c r="O34" s="83">
        <f t="shared" si="1"/>
        <v>0</v>
      </c>
      <c r="P34" s="83">
        <f t="shared" si="4"/>
        <v>0</v>
      </c>
      <c r="Q34" s="83">
        <f>I34*0.182</f>
        <v>0</v>
      </c>
    </row>
    <row r="35" spans="1:17" s="1" customFormat="1" ht="12" customHeight="1">
      <c r="A35" s="21" t="s">
        <v>87</v>
      </c>
      <c r="B35" s="175" t="s">
        <v>88</v>
      </c>
      <c r="C35" s="176"/>
      <c r="D35" s="22" t="s">
        <v>89</v>
      </c>
      <c r="E35" s="23" t="s">
        <v>39</v>
      </c>
      <c r="F35" s="23" t="s">
        <v>44</v>
      </c>
      <c r="G35" s="24" t="s">
        <v>33</v>
      </c>
      <c r="H35" s="25"/>
      <c r="I35" s="80"/>
      <c r="J35" s="81">
        <f>0.63*B61</f>
        <v>0.63</v>
      </c>
      <c r="K35" s="82"/>
      <c r="L35" s="177">
        <f aca="true" t="shared" si="9" ref="L35:L48">I35*J35*(100-K35)/100</f>
        <v>0</v>
      </c>
      <c r="M35" s="178"/>
      <c r="N35" s="83">
        <f t="shared" si="3"/>
        <v>0</v>
      </c>
      <c r="O35" s="83">
        <f t="shared" si="1"/>
        <v>0</v>
      </c>
      <c r="P35" s="83">
        <f t="shared" si="4"/>
        <v>0</v>
      </c>
      <c r="Q35" s="83">
        <f aca="true" t="shared" si="10" ref="Q35:Q40">I35*0.13</f>
        <v>0</v>
      </c>
    </row>
    <row r="36" spans="1:17" s="1" customFormat="1" ht="12" customHeight="1">
      <c r="A36" s="21" t="s">
        <v>90</v>
      </c>
      <c r="B36" s="175" t="s">
        <v>91</v>
      </c>
      <c r="C36" s="176"/>
      <c r="D36" s="22" t="s">
        <v>50</v>
      </c>
      <c r="E36" s="23" t="s">
        <v>39</v>
      </c>
      <c r="F36" s="23" t="s">
        <v>44</v>
      </c>
      <c r="G36" s="24" t="s">
        <v>33</v>
      </c>
      <c r="H36" s="25"/>
      <c r="I36" s="80"/>
      <c r="J36" s="81">
        <f>0.63*B61</f>
        <v>0.63</v>
      </c>
      <c r="K36" s="82"/>
      <c r="L36" s="177">
        <f t="shared" si="9"/>
        <v>0</v>
      </c>
      <c r="M36" s="178"/>
      <c r="N36" s="83">
        <f t="shared" si="3"/>
        <v>0</v>
      </c>
      <c r="O36" s="83">
        <f t="shared" si="1"/>
        <v>0</v>
      </c>
      <c r="P36" s="83">
        <f t="shared" si="4"/>
        <v>0</v>
      </c>
      <c r="Q36" s="83">
        <f t="shared" si="10"/>
        <v>0</v>
      </c>
    </row>
    <row r="37" spans="1:19" s="1" customFormat="1" ht="12" customHeight="1">
      <c r="A37" s="21" t="s">
        <v>92</v>
      </c>
      <c r="B37" s="175" t="s">
        <v>93</v>
      </c>
      <c r="C37" s="176"/>
      <c r="D37" s="22" t="s">
        <v>59</v>
      </c>
      <c r="E37" s="23" t="s">
        <v>39</v>
      </c>
      <c r="F37" s="23" t="s">
        <v>44</v>
      </c>
      <c r="G37" s="24" t="s">
        <v>33</v>
      </c>
      <c r="H37" s="25"/>
      <c r="I37" s="80"/>
      <c r="J37" s="81">
        <f>0.63*B61</f>
        <v>0.63</v>
      </c>
      <c r="K37" s="82"/>
      <c r="L37" s="177">
        <f t="shared" si="9"/>
        <v>0</v>
      </c>
      <c r="M37" s="178"/>
      <c r="N37" s="83">
        <f t="shared" si="3"/>
        <v>0</v>
      </c>
      <c r="O37" s="83">
        <f t="shared" si="1"/>
        <v>0</v>
      </c>
      <c r="P37" s="83">
        <f t="shared" si="4"/>
        <v>0</v>
      </c>
      <c r="Q37" s="83">
        <f t="shared" si="10"/>
        <v>0</v>
      </c>
      <c r="S37" s="108"/>
    </row>
    <row r="38" spans="1:17" s="1" customFormat="1" ht="12" customHeight="1">
      <c r="A38" s="21" t="s">
        <v>94</v>
      </c>
      <c r="B38" s="175" t="s">
        <v>95</v>
      </c>
      <c r="C38" s="176"/>
      <c r="D38" s="22" t="s">
        <v>53</v>
      </c>
      <c r="E38" s="23" t="s">
        <v>39</v>
      </c>
      <c r="F38" s="23" t="s">
        <v>44</v>
      </c>
      <c r="G38" s="24" t="s">
        <v>33</v>
      </c>
      <c r="H38" s="25"/>
      <c r="I38" s="80"/>
      <c r="J38" s="81">
        <f>0.63*B61</f>
        <v>0.63</v>
      </c>
      <c r="K38" s="82"/>
      <c r="L38" s="177">
        <f t="shared" si="9"/>
        <v>0</v>
      </c>
      <c r="M38" s="178"/>
      <c r="N38" s="83">
        <f t="shared" si="3"/>
        <v>0</v>
      </c>
      <c r="O38" s="83">
        <f t="shared" si="1"/>
        <v>0</v>
      </c>
      <c r="P38" s="83">
        <f t="shared" si="4"/>
        <v>0</v>
      </c>
      <c r="Q38" s="83">
        <f t="shared" si="10"/>
        <v>0</v>
      </c>
    </row>
    <row r="39" spans="1:17" s="1" customFormat="1" ht="12" customHeight="1">
      <c r="A39" s="21" t="s">
        <v>96</v>
      </c>
      <c r="B39" s="175" t="s">
        <v>97</v>
      </c>
      <c r="C39" s="176"/>
      <c r="D39" s="22" t="s">
        <v>56</v>
      </c>
      <c r="E39" s="23" t="s">
        <v>39</v>
      </c>
      <c r="F39" s="23" t="s">
        <v>44</v>
      </c>
      <c r="G39" s="24" t="s">
        <v>33</v>
      </c>
      <c r="H39" s="25"/>
      <c r="I39" s="80"/>
      <c r="J39" s="81">
        <f>0.63*B61</f>
        <v>0.63</v>
      </c>
      <c r="K39" s="82"/>
      <c r="L39" s="177">
        <f t="shared" si="9"/>
        <v>0</v>
      </c>
      <c r="M39" s="178"/>
      <c r="N39" s="83">
        <f t="shared" si="3"/>
        <v>0</v>
      </c>
      <c r="O39" s="83">
        <f t="shared" si="1"/>
        <v>0</v>
      </c>
      <c r="P39" s="83">
        <f t="shared" si="4"/>
        <v>0</v>
      </c>
      <c r="Q39" s="83">
        <f t="shared" si="10"/>
        <v>0</v>
      </c>
    </row>
    <row r="40" spans="1:17" s="1" customFormat="1" ht="12" customHeight="1">
      <c r="A40" s="21" t="s">
        <v>98</v>
      </c>
      <c r="B40" s="175" t="s">
        <v>99</v>
      </c>
      <c r="C40" s="176"/>
      <c r="D40" s="22" t="s">
        <v>62</v>
      </c>
      <c r="E40" s="23" t="s">
        <v>39</v>
      </c>
      <c r="F40" s="23" t="s">
        <v>44</v>
      </c>
      <c r="G40" s="24" t="s">
        <v>33</v>
      </c>
      <c r="H40" s="25"/>
      <c r="I40" s="87"/>
      <c r="J40" s="81">
        <f>0.63*B61</f>
        <v>0.63</v>
      </c>
      <c r="K40" s="82"/>
      <c r="L40" s="177">
        <f t="shared" si="9"/>
        <v>0</v>
      </c>
      <c r="M40" s="178"/>
      <c r="N40" s="83">
        <f t="shared" si="3"/>
        <v>0</v>
      </c>
      <c r="O40" s="83">
        <f t="shared" si="1"/>
        <v>0</v>
      </c>
      <c r="P40" s="83">
        <f t="shared" si="4"/>
        <v>0</v>
      </c>
      <c r="Q40" s="83">
        <f t="shared" si="10"/>
        <v>0</v>
      </c>
    </row>
    <row r="41" spans="1:17" s="1" customFormat="1" ht="12" customHeight="1">
      <c r="A41" s="31" t="s">
        <v>100</v>
      </c>
      <c r="B41" s="173" t="s">
        <v>101</v>
      </c>
      <c r="C41" s="174"/>
      <c r="D41" s="32" t="s">
        <v>42</v>
      </c>
      <c r="E41" s="33" t="s">
        <v>102</v>
      </c>
      <c r="F41" s="33" t="s">
        <v>103</v>
      </c>
      <c r="G41" s="34" t="s">
        <v>33</v>
      </c>
      <c r="H41" s="35"/>
      <c r="I41" s="88"/>
      <c r="J41" s="89">
        <f>0.68*B61</f>
        <v>0.68</v>
      </c>
      <c r="K41" s="90"/>
      <c r="L41" s="165">
        <f t="shared" si="9"/>
        <v>0</v>
      </c>
      <c r="M41" s="166"/>
      <c r="N41" s="83">
        <f t="shared" si="3"/>
        <v>0</v>
      </c>
      <c r="O41" s="83">
        <f t="shared" si="1"/>
        <v>0</v>
      </c>
      <c r="P41" s="83">
        <f t="shared" si="4"/>
        <v>0</v>
      </c>
      <c r="Q41" s="83">
        <f>I41*0.074</f>
        <v>0</v>
      </c>
    </row>
    <row r="42" spans="1:17" s="1" customFormat="1" ht="12" customHeight="1">
      <c r="A42" s="31" t="s">
        <v>104</v>
      </c>
      <c r="B42" s="173" t="s">
        <v>105</v>
      </c>
      <c r="C42" s="174"/>
      <c r="D42" s="32" t="s">
        <v>53</v>
      </c>
      <c r="E42" s="33" t="s">
        <v>102</v>
      </c>
      <c r="F42" s="33" t="s">
        <v>103</v>
      </c>
      <c r="G42" s="34" t="s">
        <v>33</v>
      </c>
      <c r="H42" s="35"/>
      <c r="I42" s="88"/>
      <c r="J42" s="89">
        <f>0.68*B61</f>
        <v>0.68</v>
      </c>
      <c r="K42" s="90"/>
      <c r="L42" s="165">
        <f t="shared" si="9"/>
        <v>0</v>
      </c>
      <c r="M42" s="166"/>
      <c r="N42" s="83">
        <f t="shared" si="3"/>
        <v>0</v>
      </c>
      <c r="O42" s="83">
        <f t="shared" si="1"/>
        <v>0</v>
      </c>
      <c r="P42" s="83">
        <f t="shared" si="4"/>
        <v>0</v>
      </c>
      <c r="Q42" s="83">
        <f>I42*0.074</f>
        <v>0</v>
      </c>
    </row>
    <row r="43" spans="1:17" s="1" customFormat="1" ht="12" customHeight="1">
      <c r="A43" s="31" t="s">
        <v>106</v>
      </c>
      <c r="B43" s="173" t="s">
        <v>107</v>
      </c>
      <c r="C43" s="174"/>
      <c r="D43" s="32" t="s">
        <v>50</v>
      </c>
      <c r="E43" s="33" t="s">
        <v>102</v>
      </c>
      <c r="F43" s="33" t="s">
        <v>103</v>
      </c>
      <c r="G43" s="34" t="s">
        <v>33</v>
      </c>
      <c r="H43" s="35"/>
      <c r="I43" s="88"/>
      <c r="J43" s="89">
        <f>0.68*B61</f>
        <v>0.68</v>
      </c>
      <c r="K43" s="90"/>
      <c r="L43" s="165">
        <f t="shared" si="9"/>
        <v>0</v>
      </c>
      <c r="M43" s="166"/>
      <c r="N43" s="83">
        <f t="shared" si="3"/>
        <v>0</v>
      </c>
      <c r="O43" s="83">
        <f t="shared" si="1"/>
        <v>0</v>
      </c>
      <c r="P43" s="83">
        <f t="shared" si="4"/>
        <v>0</v>
      </c>
      <c r="Q43" s="83">
        <f>I43*0.074</f>
        <v>0</v>
      </c>
    </row>
    <row r="44" spans="1:17" s="1" customFormat="1" ht="12" customHeight="1">
      <c r="A44" s="31" t="s">
        <v>108</v>
      </c>
      <c r="B44" s="173" t="s">
        <v>109</v>
      </c>
      <c r="C44" s="174"/>
      <c r="D44" s="32" t="s">
        <v>56</v>
      </c>
      <c r="E44" s="33" t="s">
        <v>102</v>
      </c>
      <c r="F44" s="33" t="s">
        <v>103</v>
      </c>
      <c r="G44" s="34" t="s">
        <v>33</v>
      </c>
      <c r="H44" s="35"/>
      <c r="I44" s="88"/>
      <c r="J44" s="89">
        <f>0.68*B61</f>
        <v>0.68</v>
      </c>
      <c r="K44" s="90"/>
      <c r="L44" s="165">
        <f t="shared" si="9"/>
        <v>0</v>
      </c>
      <c r="M44" s="166"/>
      <c r="N44" s="83">
        <f t="shared" si="3"/>
        <v>0</v>
      </c>
      <c r="O44" s="83">
        <f t="shared" si="1"/>
        <v>0</v>
      </c>
      <c r="P44" s="83">
        <f t="shared" si="4"/>
        <v>0</v>
      </c>
      <c r="Q44" s="83">
        <f>I44*0.074</f>
        <v>0</v>
      </c>
    </row>
    <row r="45" spans="1:17" s="1" customFormat="1" ht="12" customHeight="1">
      <c r="A45" s="31" t="s">
        <v>110</v>
      </c>
      <c r="B45" s="163" t="s">
        <v>111</v>
      </c>
      <c r="C45" s="164"/>
      <c r="D45" s="36" t="s">
        <v>89</v>
      </c>
      <c r="E45" s="37" t="s">
        <v>102</v>
      </c>
      <c r="F45" s="37" t="s">
        <v>103</v>
      </c>
      <c r="G45" s="38" t="s">
        <v>33</v>
      </c>
      <c r="H45" s="35"/>
      <c r="I45" s="91"/>
      <c r="J45" s="92">
        <f>0.68*B61</f>
        <v>0.68</v>
      </c>
      <c r="K45" s="90"/>
      <c r="L45" s="165">
        <f t="shared" si="9"/>
        <v>0</v>
      </c>
      <c r="M45" s="166"/>
      <c r="N45" s="83">
        <f t="shared" si="3"/>
        <v>0</v>
      </c>
      <c r="O45" s="83">
        <f t="shared" si="1"/>
        <v>0</v>
      </c>
      <c r="P45" s="83">
        <f t="shared" si="4"/>
        <v>0</v>
      </c>
      <c r="Q45" s="83">
        <f>I45*0.074</f>
        <v>0</v>
      </c>
    </row>
    <row r="46" spans="1:17" s="1" customFormat="1" ht="12" customHeight="1">
      <c r="A46" s="39" t="s">
        <v>112</v>
      </c>
      <c r="B46" s="167" t="s">
        <v>113</v>
      </c>
      <c r="C46" s="168"/>
      <c r="D46" s="40" t="s">
        <v>146</v>
      </c>
      <c r="E46" s="41" t="s">
        <v>102</v>
      </c>
      <c r="F46" s="41" t="s">
        <v>114</v>
      </c>
      <c r="G46" s="42" t="s">
        <v>33</v>
      </c>
      <c r="H46" s="43"/>
      <c r="I46" s="93"/>
      <c r="J46" s="94">
        <f>0.88*B61</f>
        <v>0.88</v>
      </c>
      <c r="K46" s="95"/>
      <c r="L46" s="169">
        <f t="shared" si="9"/>
        <v>0</v>
      </c>
      <c r="M46" s="170"/>
      <c r="N46" s="83">
        <f t="shared" si="3"/>
        <v>0</v>
      </c>
      <c r="O46" s="83">
        <f t="shared" si="1"/>
        <v>0</v>
      </c>
      <c r="P46" s="83">
        <f t="shared" si="4"/>
        <v>0</v>
      </c>
      <c r="Q46" s="83">
        <f>I46*0.13</f>
        <v>0</v>
      </c>
    </row>
    <row r="47" spans="1:17" s="1" customFormat="1" ht="12" customHeight="1">
      <c r="A47" s="39" t="s">
        <v>115</v>
      </c>
      <c r="B47" s="171" t="s">
        <v>116</v>
      </c>
      <c r="C47" s="172"/>
      <c r="D47" s="44" t="s">
        <v>147</v>
      </c>
      <c r="E47" s="45" t="s">
        <v>102</v>
      </c>
      <c r="F47" s="45" t="s">
        <v>114</v>
      </c>
      <c r="G47" s="46" t="s">
        <v>33</v>
      </c>
      <c r="H47" s="47"/>
      <c r="I47" s="96"/>
      <c r="J47" s="97">
        <f>0.88*B61</f>
        <v>0.88</v>
      </c>
      <c r="K47" s="98"/>
      <c r="L47" s="170">
        <f t="shared" si="9"/>
        <v>0</v>
      </c>
      <c r="M47" s="152"/>
      <c r="N47" s="83">
        <f aca="true" t="shared" si="11" ref="N47:N54">I47*J47</f>
        <v>0</v>
      </c>
      <c r="O47" s="83">
        <f aca="true" t="shared" si="12" ref="O47:O54">N47*K47/100</f>
        <v>0</v>
      </c>
      <c r="P47" s="83">
        <f aca="true" t="shared" si="13" ref="P47:P54">L47*H47/100</f>
        <v>0</v>
      </c>
      <c r="Q47" s="83">
        <f>I47*0.13</f>
        <v>0</v>
      </c>
    </row>
    <row r="48" spans="1:17" s="1" customFormat="1" ht="12" customHeight="1">
      <c r="A48" s="21" t="s">
        <v>117</v>
      </c>
      <c r="B48" s="160" t="s">
        <v>118</v>
      </c>
      <c r="C48" s="161"/>
      <c r="D48" s="48" t="s">
        <v>119</v>
      </c>
      <c r="E48" s="49" t="s">
        <v>64</v>
      </c>
      <c r="F48" s="49" t="s">
        <v>120</v>
      </c>
      <c r="G48" s="50" t="s">
        <v>33</v>
      </c>
      <c r="H48" s="51"/>
      <c r="I48" s="99"/>
      <c r="J48" s="100">
        <f>0.14*B61</f>
        <v>0.14</v>
      </c>
      <c r="K48" s="101"/>
      <c r="L48" s="162">
        <f t="shared" si="9"/>
        <v>0</v>
      </c>
      <c r="M48" s="162"/>
      <c r="N48" s="83">
        <f t="shared" si="11"/>
        <v>0</v>
      </c>
      <c r="O48" s="83">
        <f t="shared" si="12"/>
        <v>0</v>
      </c>
      <c r="P48" s="83">
        <f t="shared" si="13"/>
        <v>0</v>
      </c>
      <c r="Q48" s="83">
        <f aca="true" t="shared" si="14" ref="Q48:Q54">I48*0.075</f>
        <v>0</v>
      </c>
    </row>
    <row r="49" spans="1:17" s="1" customFormat="1" ht="12" customHeight="1">
      <c r="A49" s="52" t="s">
        <v>121</v>
      </c>
      <c r="B49" s="150"/>
      <c r="C49" s="151"/>
      <c r="D49" s="53" t="s">
        <v>122</v>
      </c>
      <c r="E49" s="54"/>
      <c r="F49" s="54"/>
      <c r="G49" s="55" t="s">
        <v>33</v>
      </c>
      <c r="H49" s="56"/>
      <c r="I49" s="102"/>
      <c r="J49" s="103"/>
      <c r="K49" s="103"/>
      <c r="L49" s="152">
        <f aca="true" t="shared" si="15" ref="L49:L54">I49*J49*(100-K49)/100</f>
        <v>0</v>
      </c>
      <c r="M49" s="152"/>
      <c r="N49" s="83">
        <f t="shared" si="11"/>
        <v>0</v>
      </c>
      <c r="O49" s="83">
        <f t="shared" si="12"/>
        <v>0</v>
      </c>
      <c r="P49" s="83">
        <f t="shared" si="13"/>
        <v>0</v>
      </c>
      <c r="Q49" s="83">
        <f t="shared" si="14"/>
        <v>0</v>
      </c>
    </row>
    <row r="50" spans="1:17" s="1" customFormat="1" ht="12" customHeight="1">
      <c r="A50" s="52" t="s">
        <v>123</v>
      </c>
      <c r="B50" s="150"/>
      <c r="C50" s="151"/>
      <c r="D50" s="53"/>
      <c r="E50" s="54"/>
      <c r="F50" s="54"/>
      <c r="G50" s="55"/>
      <c r="H50" s="56"/>
      <c r="I50" s="102"/>
      <c r="J50" s="103"/>
      <c r="K50" s="103"/>
      <c r="L50" s="152">
        <f t="shared" si="15"/>
        <v>0</v>
      </c>
      <c r="M50" s="152"/>
      <c r="N50" s="83">
        <f t="shared" si="11"/>
        <v>0</v>
      </c>
      <c r="O50" s="83">
        <f t="shared" si="12"/>
        <v>0</v>
      </c>
      <c r="P50" s="83">
        <f t="shared" si="13"/>
        <v>0</v>
      </c>
      <c r="Q50" s="83">
        <f t="shared" si="14"/>
        <v>0</v>
      </c>
    </row>
    <row r="51" spans="1:17" s="1" customFormat="1" ht="12" customHeight="1">
      <c r="A51" s="52" t="s">
        <v>124</v>
      </c>
      <c r="B51" s="150"/>
      <c r="C51" s="151"/>
      <c r="D51" s="53"/>
      <c r="E51" s="54"/>
      <c r="F51" s="54"/>
      <c r="G51" s="55"/>
      <c r="H51" s="56"/>
      <c r="I51" s="102"/>
      <c r="J51" s="103"/>
      <c r="K51" s="103"/>
      <c r="L51" s="152">
        <f t="shared" si="15"/>
        <v>0</v>
      </c>
      <c r="M51" s="152"/>
      <c r="N51" s="83">
        <f t="shared" si="11"/>
        <v>0</v>
      </c>
      <c r="O51" s="83">
        <f t="shared" si="12"/>
        <v>0</v>
      </c>
      <c r="P51" s="83">
        <f t="shared" si="13"/>
        <v>0</v>
      </c>
      <c r="Q51" s="83">
        <f t="shared" si="14"/>
        <v>0</v>
      </c>
    </row>
    <row r="52" spans="1:17" s="1" customFormat="1" ht="12" customHeight="1">
      <c r="A52" s="52" t="s">
        <v>125</v>
      </c>
      <c r="B52" s="150"/>
      <c r="C52" s="151"/>
      <c r="D52" s="53"/>
      <c r="E52" s="54"/>
      <c r="F52" s="54"/>
      <c r="G52" s="55"/>
      <c r="H52" s="56"/>
      <c r="I52" s="102"/>
      <c r="J52" s="103"/>
      <c r="K52" s="103"/>
      <c r="L52" s="152">
        <f t="shared" si="15"/>
        <v>0</v>
      </c>
      <c r="M52" s="152"/>
      <c r="N52" s="83">
        <f t="shared" si="11"/>
        <v>0</v>
      </c>
      <c r="O52" s="83">
        <f t="shared" si="12"/>
        <v>0</v>
      </c>
      <c r="P52" s="83">
        <f t="shared" si="13"/>
        <v>0</v>
      </c>
      <c r="Q52" s="83">
        <f t="shared" si="14"/>
        <v>0</v>
      </c>
    </row>
    <row r="53" spans="1:17" s="1" customFormat="1" ht="12" customHeight="1">
      <c r="A53" s="52" t="s">
        <v>126</v>
      </c>
      <c r="B53" s="150"/>
      <c r="C53" s="151"/>
      <c r="D53" s="53"/>
      <c r="E53" s="54"/>
      <c r="F53" s="54"/>
      <c r="G53" s="55"/>
      <c r="H53" s="56"/>
      <c r="I53" s="102"/>
      <c r="J53" s="103"/>
      <c r="K53" s="103"/>
      <c r="L53" s="152">
        <f t="shared" si="15"/>
        <v>0</v>
      </c>
      <c r="M53" s="152"/>
      <c r="N53" s="83">
        <f t="shared" si="11"/>
        <v>0</v>
      </c>
      <c r="O53" s="83">
        <f t="shared" si="12"/>
        <v>0</v>
      </c>
      <c r="P53" s="83">
        <f t="shared" si="13"/>
        <v>0</v>
      </c>
      <c r="Q53" s="83">
        <f t="shared" si="14"/>
        <v>0</v>
      </c>
    </row>
    <row r="54" spans="1:17" s="1" customFormat="1" ht="12" customHeight="1">
      <c r="A54" s="52" t="s">
        <v>127</v>
      </c>
      <c r="B54" s="150"/>
      <c r="C54" s="151"/>
      <c r="D54" s="53"/>
      <c r="E54" s="54"/>
      <c r="F54" s="54"/>
      <c r="G54" s="55"/>
      <c r="H54" s="56"/>
      <c r="I54" s="102"/>
      <c r="J54" s="103"/>
      <c r="K54" s="103"/>
      <c r="L54" s="152">
        <f t="shared" si="15"/>
        <v>0</v>
      </c>
      <c r="M54" s="152"/>
      <c r="N54" s="83">
        <f t="shared" si="11"/>
        <v>0</v>
      </c>
      <c r="O54" s="83">
        <f t="shared" si="12"/>
        <v>0</v>
      </c>
      <c r="P54" s="83">
        <f t="shared" si="13"/>
        <v>0</v>
      </c>
      <c r="Q54" s="83">
        <f t="shared" si="14"/>
        <v>0</v>
      </c>
    </row>
    <row r="55" spans="1:17" ht="12" customHeight="1">
      <c r="A55" s="153" t="s">
        <v>128</v>
      </c>
      <c r="B55" s="153"/>
      <c r="C55" s="153" t="s">
        <v>129</v>
      </c>
      <c r="D55" s="153"/>
      <c r="E55" s="154" t="s">
        <v>130</v>
      </c>
      <c r="F55" s="154"/>
      <c r="G55" s="57"/>
      <c r="H55" s="58"/>
      <c r="I55" s="155" t="s">
        <v>131</v>
      </c>
      <c r="J55" s="156"/>
      <c r="K55" s="157">
        <f>SUM(N14:N54)</f>
        <v>0</v>
      </c>
      <c r="L55" s="158"/>
      <c r="M55" s="159"/>
      <c r="N55" s="104"/>
      <c r="O55" s="104"/>
      <c r="P55" s="104"/>
      <c r="Q55" s="104"/>
    </row>
    <row r="56" spans="1:17" ht="12" customHeight="1">
      <c r="A56" s="59"/>
      <c r="B56" s="60" t="s">
        <v>132</v>
      </c>
      <c r="C56" s="141">
        <f>SUMIF(H14:H54,"=0",L14:M54)</f>
        <v>0</v>
      </c>
      <c r="D56" s="141"/>
      <c r="E56" s="141"/>
      <c r="F56" s="141"/>
      <c r="G56" s="123" t="s">
        <v>133</v>
      </c>
      <c r="H56" s="124"/>
      <c r="I56" s="142" t="s">
        <v>21</v>
      </c>
      <c r="J56" s="143"/>
      <c r="K56" s="144">
        <f>SUM(O14:O54)</f>
        <v>0</v>
      </c>
      <c r="L56" s="145"/>
      <c r="M56" s="145"/>
      <c r="N56" s="104"/>
      <c r="O56" s="104"/>
      <c r="P56" s="104"/>
      <c r="Q56" s="104"/>
    </row>
    <row r="57" spans="1:17" ht="12" customHeight="1">
      <c r="A57" s="61"/>
      <c r="B57" s="62">
        <v>0.1</v>
      </c>
      <c r="C57" s="141">
        <f>SUMIF(H14:H54,"=10",L14:M54)</f>
        <v>0</v>
      </c>
      <c r="D57" s="141"/>
      <c r="E57" s="146">
        <f>C57*10/100</f>
        <v>0</v>
      </c>
      <c r="F57" s="147"/>
      <c r="G57" s="125"/>
      <c r="H57" s="126"/>
      <c r="I57" s="148" t="s">
        <v>25</v>
      </c>
      <c r="J57" s="143"/>
      <c r="K57" s="149">
        <f>SUM(P14:P54)</f>
        <v>0</v>
      </c>
      <c r="L57" s="149"/>
      <c r="M57" s="149"/>
      <c r="N57" s="104"/>
      <c r="O57" s="104"/>
      <c r="P57" s="104"/>
      <c r="Q57" s="104"/>
    </row>
    <row r="58" spans="1:17" ht="18.75" customHeight="1">
      <c r="A58" s="63"/>
      <c r="B58" s="64">
        <v>0.2</v>
      </c>
      <c r="C58" s="127">
        <f>SUMIF(H14:H54,"=20",L14:M54)</f>
        <v>0</v>
      </c>
      <c r="D58" s="128"/>
      <c r="E58" s="127">
        <f>C58*20/100</f>
        <v>0</v>
      </c>
      <c r="F58" s="128"/>
      <c r="G58" s="129">
        <f>K58/B61</f>
        <v>0</v>
      </c>
      <c r="H58" s="130"/>
      <c r="I58" s="131" t="s">
        <v>134</v>
      </c>
      <c r="J58" s="132"/>
      <c r="K58" s="139">
        <f>SUM(L14:M54)+SUM(P14:P54)</f>
        <v>0</v>
      </c>
      <c r="L58" s="139"/>
      <c r="M58" s="139"/>
      <c r="N58" s="104"/>
      <c r="O58" s="104"/>
      <c r="P58" s="104"/>
      <c r="Q58" s="104"/>
    </row>
    <row r="59" spans="1:17" ht="15.75" customHeight="1">
      <c r="A59" s="140" t="s">
        <v>135</v>
      </c>
      <c r="B59" s="140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8"/>
      <c r="N59" s="104"/>
      <c r="O59" s="104"/>
      <c r="P59" s="104"/>
      <c r="Q59" s="104"/>
    </row>
    <row r="60" spans="1:17" ht="15.75" customHeight="1">
      <c r="A60" s="65" t="s">
        <v>136</v>
      </c>
      <c r="B60" s="66">
        <f>Q61</f>
        <v>0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04"/>
      <c r="O60" s="104"/>
      <c r="P60" s="104"/>
      <c r="Q60" s="104"/>
    </row>
    <row r="61" spans="1:17" ht="20.25" customHeight="1">
      <c r="A61" s="67" t="s">
        <v>137</v>
      </c>
      <c r="B61" s="68">
        <v>1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2"/>
      <c r="N61" s="104"/>
      <c r="O61" s="104"/>
      <c r="P61" s="104"/>
      <c r="Q61" s="104">
        <f>SUM(Q14:Q60)</f>
        <v>0</v>
      </c>
    </row>
    <row r="62" spans="1:19" ht="16.5" customHeight="1">
      <c r="A62" s="133" t="s">
        <v>138</v>
      </c>
      <c r="B62" s="133"/>
      <c r="C62" s="133"/>
      <c r="D62" s="134"/>
      <c r="E62" s="134"/>
      <c r="F62" s="134" t="s">
        <v>139</v>
      </c>
      <c r="G62" s="134"/>
      <c r="H62" s="69"/>
      <c r="I62" s="105"/>
      <c r="J62" s="133" t="s">
        <v>140</v>
      </c>
      <c r="K62" s="133"/>
      <c r="L62" s="133"/>
      <c r="M62" s="133"/>
      <c r="N62" s="104"/>
      <c r="O62" s="104"/>
      <c r="P62" s="104"/>
      <c r="Q62" s="104"/>
      <c r="R62" s="104"/>
      <c r="S62" s="104"/>
    </row>
    <row r="63" spans="1:19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</sheetData>
  <sheetProtection password="E3B1" sheet="1" formatCells="0" formatColumns="0" formatRows="0" insertColumns="0" insertRows="0" insertHyperlinks="0" deleteColumns="0" deleteRows="0" sort="0" autoFilter="0" pivotTables="0"/>
  <mergeCells count="139">
    <mergeCell ref="B32:C32"/>
    <mergeCell ref="L30:M30"/>
    <mergeCell ref="L31:M31"/>
    <mergeCell ref="L32:M32"/>
    <mergeCell ref="D1:M1"/>
    <mergeCell ref="D2:I2"/>
    <mergeCell ref="J3:M3"/>
    <mergeCell ref="J4:M4"/>
    <mergeCell ref="J5:M5"/>
    <mergeCell ref="H8:M8"/>
    <mergeCell ref="H6:M7"/>
    <mergeCell ref="C6:D8"/>
    <mergeCell ref="H9:M9"/>
    <mergeCell ref="A10:B10"/>
    <mergeCell ref="C10:D10"/>
    <mergeCell ref="E10:F10"/>
    <mergeCell ref="G10:H10"/>
    <mergeCell ref="I10:J10"/>
    <mergeCell ref="K10:L10"/>
    <mergeCell ref="O10:P10"/>
    <mergeCell ref="A11:B11"/>
    <mergeCell ref="C11:D11"/>
    <mergeCell ref="E11:F11"/>
    <mergeCell ref="G11:H11"/>
    <mergeCell ref="I11:J11"/>
    <mergeCell ref="K11:M11"/>
    <mergeCell ref="B14:C14"/>
    <mergeCell ref="L14:M14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  <mergeCell ref="B20:C20"/>
    <mergeCell ref="L20:M20"/>
    <mergeCell ref="B21:C21"/>
    <mergeCell ref="L21:M21"/>
    <mergeCell ref="B22:C22"/>
    <mergeCell ref="L22:M22"/>
    <mergeCell ref="B23:C23"/>
    <mergeCell ref="L23:M23"/>
    <mergeCell ref="B24:C24"/>
    <mergeCell ref="L24:M24"/>
    <mergeCell ref="B25:C25"/>
    <mergeCell ref="L25:M25"/>
    <mergeCell ref="B26:C26"/>
    <mergeCell ref="L26:M26"/>
    <mergeCell ref="B27:C27"/>
    <mergeCell ref="L27:M27"/>
    <mergeCell ref="B28:C28"/>
    <mergeCell ref="L28:M28"/>
    <mergeCell ref="B29:C29"/>
    <mergeCell ref="L29:M29"/>
    <mergeCell ref="B30:C30"/>
    <mergeCell ref="B31:C31"/>
    <mergeCell ref="B33:C33"/>
    <mergeCell ref="L33:M33"/>
    <mergeCell ref="B34:C34"/>
    <mergeCell ref="L34:M34"/>
    <mergeCell ref="B35:C35"/>
    <mergeCell ref="L35:M35"/>
    <mergeCell ref="B36:C36"/>
    <mergeCell ref="L36:M36"/>
    <mergeCell ref="B37:C37"/>
    <mergeCell ref="L37:M37"/>
    <mergeCell ref="B38:C38"/>
    <mergeCell ref="L38:M38"/>
    <mergeCell ref="B39:C39"/>
    <mergeCell ref="L39:M39"/>
    <mergeCell ref="B40:C40"/>
    <mergeCell ref="L40:M40"/>
    <mergeCell ref="B41:C41"/>
    <mergeCell ref="L41:M41"/>
    <mergeCell ref="B42:C42"/>
    <mergeCell ref="L42:M42"/>
    <mergeCell ref="B43:C43"/>
    <mergeCell ref="L43:M43"/>
    <mergeCell ref="B44:C44"/>
    <mergeCell ref="L44:M44"/>
    <mergeCell ref="B45:C45"/>
    <mergeCell ref="L45:M45"/>
    <mergeCell ref="B46:C46"/>
    <mergeCell ref="L46:M46"/>
    <mergeCell ref="B47:C47"/>
    <mergeCell ref="L47:M47"/>
    <mergeCell ref="B48:C48"/>
    <mergeCell ref="L48:M48"/>
    <mergeCell ref="B49:C49"/>
    <mergeCell ref="L49:M49"/>
    <mergeCell ref="B50:C50"/>
    <mergeCell ref="L50:M50"/>
    <mergeCell ref="B51:C51"/>
    <mergeCell ref="L51:M51"/>
    <mergeCell ref="B52:C52"/>
    <mergeCell ref="L52:M52"/>
    <mergeCell ref="B53:C53"/>
    <mergeCell ref="L53:M53"/>
    <mergeCell ref="B54:C54"/>
    <mergeCell ref="L54:M54"/>
    <mergeCell ref="A55:B55"/>
    <mergeCell ref="C55:D55"/>
    <mergeCell ref="E55:F55"/>
    <mergeCell ref="I55:J55"/>
    <mergeCell ref="K55:M55"/>
    <mergeCell ref="K58:M58"/>
    <mergeCell ref="A59:B59"/>
    <mergeCell ref="C56:D56"/>
    <mergeCell ref="E56:F56"/>
    <mergeCell ref="I56:J56"/>
    <mergeCell ref="K56:M56"/>
    <mergeCell ref="C57:D57"/>
    <mergeCell ref="E57:F57"/>
    <mergeCell ref="I57:J57"/>
    <mergeCell ref="K57:M57"/>
    <mergeCell ref="A62:C62"/>
    <mergeCell ref="D62:E62"/>
    <mergeCell ref="F62:G62"/>
    <mergeCell ref="J62:M62"/>
    <mergeCell ref="A12:A13"/>
    <mergeCell ref="E7:E8"/>
    <mergeCell ref="F7:F8"/>
    <mergeCell ref="F12:F13"/>
    <mergeCell ref="G12:G13"/>
    <mergeCell ref="H12:H13"/>
    <mergeCell ref="I12:I13"/>
    <mergeCell ref="J12:J13"/>
    <mergeCell ref="L12:M13"/>
    <mergeCell ref="B12:E13"/>
    <mergeCell ref="C59:M61"/>
    <mergeCell ref="G56:H57"/>
    <mergeCell ref="C58:D58"/>
    <mergeCell ref="E58:F58"/>
    <mergeCell ref="G58:H58"/>
    <mergeCell ref="I58:J58"/>
  </mergeCells>
  <conditionalFormatting sqref="L14:M54">
    <cfRule type="cellIs" priority="1" dxfId="0" operator="equal" stopIfTrue="1">
      <formula>0</formula>
    </cfRule>
  </conditionalFormatting>
  <printOptions/>
  <pageMargins left="0.37" right="0.19" top="0.53" bottom="0.18" header="0.19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5" sqref="G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Goran</cp:lastModifiedBy>
  <cp:lastPrinted>2021-10-15T14:15:14Z</cp:lastPrinted>
  <dcterms:created xsi:type="dcterms:W3CDTF">2005-01-25T17:41:04Z</dcterms:created>
  <dcterms:modified xsi:type="dcterms:W3CDTF">2023-10-25T08:10:02Z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2F890661367640A9AF4938AFDA0EB8E9_13</vt:lpwstr>
  </property>
  <property fmtid="{D5CDD505-2E9C-101B-9397-08002B2CF9AE}" pid="3" name="KSOProductBuildVer">
    <vt:lpwstr>1033-12.2.0.13266</vt:lpwstr>
  </property>
</Properties>
</file>